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vans\Downloads\"/>
    </mc:Choice>
  </mc:AlternateContent>
  <xr:revisionPtr revIDLastSave="0" documentId="13_ncr:1_{E8E137BF-26F0-453E-A752-961176A80DF7}" xr6:coauthVersionLast="47" xr6:coauthVersionMax="47" xr10:uidLastSave="{00000000-0000-0000-0000-000000000000}"/>
  <workbookProtection workbookAlgorithmName="SHA-512" workbookHashValue="Spams7SIhL65bVhbBF3xOMSZcgHBs7KBh55j5zY6sD8+ZMSS/3CJCJlVPo0dmLb+2jd61MH91t+tEmcZeJR4iQ==" workbookSaltValue="YySD19Z3noOAVYtTXIt1Mw==" workbookSpinCount="100000" lockStructure="1"/>
  <bookViews>
    <workbookView xWindow="1290" yWindow="-120" windowWidth="27630" windowHeight="16440" xr2:uid="{00000000-000D-0000-FFFF-FFFF00000000}"/>
  </bookViews>
  <sheets>
    <sheet name="General" sheetId="4" r:id="rId1"/>
    <sheet name="Family - Groups" sheetId="7" r:id="rId2"/>
    <sheet name="Models" sheetId="6" r:id="rId3"/>
    <sheet name="Test Data" sheetId="5" r:id="rId4"/>
    <sheet name="Cert Levels" sheetId="1" r:id="rId5"/>
    <sheet name="Stds" sheetId="2" r:id="rId6"/>
  </sheets>
  <definedNames>
    <definedName name="FamiliesGroups">OFFSET('Family - Groups'!$B$9,0,0,COUNTA('Family - Groups'!$B$9:$B$18),1)</definedName>
    <definedName name="Models">OFFSET(Models!$B$8:$B$36,0,0,COUNTA(Models!$B$8:$B$36),1)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4" i="5"/>
  <c r="B4" i="6"/>
  <c r="B4" i="7"/>
  <c r="Y20" i="1"/>
  <c r="U20" i="1"/>
  <c r="S20" i="1"/>
  <c r="P20" i="1"/>
  <c r="N20" i="1"/>
  <c r="L20" i="1"/>
  <c r="J20" i="1"/>
  <c r="H20" i="1"/>
  <c r="F20" i="1"/>
  <c r="Y19" i="1"/>
  <c r="U19" i="1"/>
  <c r="S19" i="1"/>
  <c r="P19" i="1"/>
  <c r="N19" i="1"/>
  <c r="L19" i="1"/>
  <c r="J19" i="1"/>
  <c r="H19" i="1"/>
  <c r="F19" i="1"/>
  <c r="Y18" i="1"/>
  <c r="U18" i="1"/>
  <c r="S18" i="1"/>
  <c r="P18" i="1"/>
  <c r="N18" i="1"/>
  <c r="L18" i="1"/>
  <c r="J18" i="1"/>
  <c r="H18" i="1"/>
  <c r="F18" i="1"/>
  <c r="Y17" i="1"/>
  <c r="U17" i="1"/>
  <c r="S17" i="1"/>
  <c r="P17" i="1"/>
  <c r="N17" i="1"/>
  <c r="L17" i="1"/>
  <c r="J17" i="1"/>
  <c r="H17" i="1"/>
  <c r="F17" i="1"/>
  <c r="Y16" i="1"/>
  <c r="U16" i="1"/>
  <c r="S16" i="1"/>
  <c r="P16" i="1"/>
  <c r="N16" i="1"/>
  <c r="L16" i="1"/>
  <c r="J16" i="1"/>
  <c r="H16" i="1"/>
  <c r="F16" i="1"/>
  <c r="Y15" i="1"/>
  <c r="U15" i="1"/>
  <c r="S15" i="1"/>
  <c r="P15" i="1"/>
  <c r="N15" i="1"/>
  <c r="L15" i="1"/>
  <c r="J15" i="1"/>
  <c r="H15" i="1"/>
  <c r="F15" i="1"/>
  <c r="Y14" i="1"/>
  <c r="U14" i="1"/>
  <c r="S14" i="1"/>
  <c r="P14" i="1"/>
  <c r="N14" i="1"/>
  <c r="L14" i="1"/>
  <c r="J14" i="1"/>
  <c r="H14" i="1"/>
  <c r="F14" i="1"/>
  <c r="Y13" i="1"/>
  <c r="U13" i="1"/>
  <c r="S13" i="1"/>
  <c r="P13" i="1"/>
  <c r="N13" i="1"/>
  <c r="L13" i="1"/>
  <c r="J13" i="1"/>
  <c r="H13" i="1"/>
  <c r="F13" i="1"/>
  <c r="Y12" i="1"/>
  <c r="U12" i="1"/>
  <c r="S12" i="1"/>
  <c r="P12" i="1"/>
  <c r="N12" i="1"/>
  <c r="L12" i="1"/>
  <c r="J12" i="1"/>
  <c r="H12" i="1"/>
  <c r="F12" i="1"/>
  <c r="Y11" i="1"/>
  <c r="U11" i="1"/>
  <c r="S11" i="1"/>
  <c r="P11" i="1"/>
  <c r="N11" i="1"/>
  <c r="L11" i="1"/>
  <c r="J11" i="1"/>
  <c r="H11" i="1"/>
  <c r="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 Evans</author>
  </authors>
  <commentList>
    <comment ref="B8" authorId="0" shapeId="0" xr:uid="{00000000-0006-0000-0100-000001000000}">
      <text>
        <r>
          <rPr>
            <sz val="9"/>
            <color indexed="81"/>
            <rFont val="Tahoma"/>
            <family val="2"/>
          </rPr>
          <t>Diesel: use a number
Otto: use standard naming</t>
        </r>
      </text>
    </comment>
    <comment ref="E8" authorId="0" shapeId="0" xr:uid="{00000000-0006-0000-0100-000002000000}">
      <text>
        <r>
          <rPr>
            <sz val="9"/>
            <color indexed="81"/>
            <rFont val="Tahoma"/>
            <family val="2"/>
          </rPr>
          <t>For evaporative/refueling components only.  Multiple entries, separated by commas, are allowed.  Possible entries include diurnal, induction, bleed, and ORVR canisters.</t>
        </r>
      </text>
    </comment>
    <comment ref="F8" authorId="0" shapeId="0" xr:uid="{00000000-0006-0000-0100-000003000000}">
      <text>
        <r>
          <rPr>
            <sz val="9"/>
            <color indexed="81"/>
            <rFont val="Tahoma"/>
            <family val="2"/>
          </rPr>
          <t>Must be the largest fuel tank used by any of the vehicles in the evaporative family.  Must be a single value.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 Evans</author>
  </authors>
  <commentList>
    <comment ref="B7" authorId="0" shapeId="0" xr:uid="{00000000-0006-0000-0200-000001000000}">
      <text>
        <r>
          <rPr>
            <sz val="9"/>
            <color indexed="81"/>
            <rFont val="Tahoma"/>
            <family val="2"/>
          </rPr>
          <t>Diesel: use a number
Otto: use standard naming</t>
        </r>
      </text>
    </comment>
    <comment ref="C7" authorId="0" shapeId="0" xr:uid="{00000000-0006-0000-0200-000002000000}">
      <text>
        <r>
          <rPr>
            <sz val="9"/>
            <color indexed="81"/>
            <rFont val="Tahoma"/>
            <family val="2"/>
          </rPr>
          <t>Multiple vehicles are allowed, separated by semicolons, if all vehicles on the same line use the same group of engine models</t>
        </r>
      </text>
    </comment>
    <comment ref="D7" authorId="0" shapeId="0" xr:uid="{00000000-0006-0000-0200-000003000000}">
      <text>
        <r>
          <rPr>
            <sz val="9"/>
            <color indexed="81"/>
            <rFont val="Tahoma"/>
            <family val="2"/>
          </rPr>
          <t>Multiple engine models are allowed, separated by semicolons, if all are used by each of the vehicles listed on the same line.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 Evans</author>
  </authors>
  <commentList>
    <comment ref="B9" authorId="0" shapeId="0" xr:uid="{00000000-0006-0000-0300-000001000000}">
      <text>
        <r>
          <rPr>
            <sz val="9"/>
            <color indexed="81"/>
            <rFont val="Tahoma"/>
            <family val="2"/>
          </rPr>
          <t>Diesel: use a number
Otto: use standard naming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 Evans</author>
  </authors>
  <commentList>
    <comment ref="B10" authorId="0" shapeId="0" xr:uid="{00000000-0006-0000-0400-000001000000}">
      <text>
        <r>
          <rPr>
            <sz val="9"/>
            <color indexed="81"/>
            <rFont val="Tahoma"/>
            <family val="2"/>
          </rPr>
          <t>Diesel: use a number
Otto: use standard naming</t>
        </r>
      </text>
    </comment>
    <comment ref="E10" authorId="0" shapeId="0" xr:uid="{00000000-0006-0000-0400-000002000000}">
      <text>
        <r>
          <rPr>
            <sz val="9"/>
            <color indexed="81"/>
            <rFont val="Tahoma"/>
            <family val="2"/>
          </rPr>
          <t>There must be additional families/groups included if the sum of percentages is less than 100%.</t>
        </r>
      </text>
    </comment>
    <comment ref="G10" authorId="0" shapeId="0" xr:uid="{00000000-0006-0000-0400-000003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I10" authorId="0" shapeId="0" xr:uid="{00000000-0006-0000-0400-000004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K10" authorId="0" shapeId="0" xr:uid="{00000000-0006-0000-0400-000005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M10" authorId="0" shapeId="0" xr:uid="{00000000-0006-0000-0400-000006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O10" authorId="0" shapeId="0" xr:uid="{00000000-0006-0000-0400-000007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R10" authorId="0" shapeId="0" xr:uid="{00000000-0006-0000-0400-000008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T10" authorId="0" shapeId="0" xr:uid="{00000000-0006-0000-0400-000009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W10" authorId="0" shapeId="0" xr:uid="{00000000-0006-0000-0400-00000A000000}">
      <text>
        <r>
          <rPr>
            <sz val="9"/>
            <color indexed="81"/>
            <rFont val="Tahoma"/>
            <family val="2"/>
          </rPr>
          <t>Highest test result</t>
        </r>
      </text>
    </comment>
    <comment ref="Z10" authorId="0" shapeId="0" xr:uid="{00000000-0006-0000-0400-00000B000000}">
      <text>
        <r>
          <rPr>
            <sz val="9"/>
            <color indexed="81"/>
            <rFont val="Tahoma"/>
            <family val="2"/>
          </rPr>
          <t>Highest test result</t>
        </r>
      </text>
    </comment>
  </commentList>
</comments>
</file>

<file path=xl/sharedStrings.xml><?xml version="1.0" encoding="utf-8"?>
<sst xmlns="http://schemas.openxmlformats.org/spreadsheetml/2006/main" count="130" uniqueCount="75">
  <si>
    <t>Year</t>
  </si>
  <si>
    <t>13 CCR 1976(b)(1)(G)1(a)</t>
  </si>
  <si>
    <t>13 CCR 1976(b)(1)(G)1(b)</t>
  </si>
  <si>
    <t>13 CCR 1976(b)(1)(G)4</t>
  </si>
  <si>
    <t>13 CCR 1976(b)(1)(G)2</t>
  </si>
  <si>
    <t>Std</t>
  </si>
  <si>
    <t>Evaporative</t>
  </si>
  <si>
    <t>Standard</t>
  </si>
  <si>
    <t>Compliance Option</t>
  </si>
  <si>
    <t>Citation</t>
  </si>
  <si>
    <t>Data</t>
  </si>
  <si>
    <t>Refueling</t>
  </si>
  <si>
    <t>13 CCR 1978(a)(1)</t>
  </si>
  <si>
    <t>13 CCR 1978(a)(2)</t>
  </si>
  <si>
    <t>13 CCR 1978(a)(4)</t>
  </si>
  <si>
    <t>Not Applicable</t>
  </si>
  <si>
    <t>13 CCR 1976(b)(1)</t>
  </si>
  <si>
    <t>Family</t>
  </si>
  <si>
    <t>Running Loss</t>
  </si>
  <si>
    <t>2Day Diurnal</t>
  </si>
  <si>
    <t>3 Day Diurnal</t>
  </si>
  <si>
    <t>2 Day Diurnal</t>
  </si>
  <si>
    <t>2 Day + 3 Day - Whole Vehicle</t>
  </si>
  <si>
    <t>2 Day + 3 Day - Fuel Only</t>
  </si>
  <si>
    <t>Highest Whole Vehicle</t>
  </si>
  <si>
    <t>Canister Bleed</t>
  </si>
  <si>
    <t>Highest   Whole Vehicle</t>
  </si>
  <si>
    <t>Test</t>
  </si>
  <si>
    <t>3Day Diurnal</t>
  </si>
  <si>
    <t>FEL</t>
  </si>
  <si>
    <t>Cycle</t>
  </si>
  <si>
    <t>Manufacturer</t>
  </si>
  <si>
    <t>General Information</t>
  </si>
  <si>
    <t>Standards and Certification Levels</t>
  </si>
  <si>
    <t>Models Summary</t>
  </si>
  <si>
    <t>Useful Life</t>
  </si>
  <si>
    <t>Vehicle</t>
  </si>
  <si>
    <t>Engine</t>
  </si>
  <si>
    <t>Evaporative/Refueling Families</t>
  </si>
  <si>
    <t>Weight Class</t>
  </si>
  <si>
    <t>Engine Models/Codes</t>
  </si>
  <si>
    <t>Vehicle Makes/Models</t>
  </si>
  <si>
    <t>Evaporative/Refueling Application Template</t>
  </si>
  <si>
    <t>Family/Group</t>
  </si>
  <si>
    <t>Evaporative ECS Components</t>
  </si>
  <si>
    <t>Max Fuel Tank (gal)</t>
  </si>
  <si>
    <t>CA Proj. Sales</t>
  </si>
  <si>
    <t>Evaporative Demonstration Exemption</t>
  </si>
  <si>
    <t>Diesel Testing Exemption</t>
  </si>
  <si>
    <t>2015+ Alternate Std - Option 1</t>
  </si>
  <si>
    <t>2015+ Alternate Std - Option 2</t>
  </si>
  <si>
    <t>2015+ Fleet Avg - Pooling Option 1</t>
  </si>
  <si>
    <t>2015+ Fleet Avg - Pooling Option 2</t>
  </si>
  <si>
    <t>Phase-In/Out</t>
  </si>
  <si>
    <t>Schedule</t>
  </si>
  <si>
    <t>%</t>
  </si>
  <si>
    <t>2004-2014 Phase-Out Std</t>
  </si>
  <si>
    <t>Leak Diameter</t>
  </si>
  <si>
    <t>Testing Data</t>
  </si>
  <si>
    <t>Testing Information</t>
  </si>
  <si>
    <t>Test ID</t>
  </si>
  <si>
    <t>Vehicle ID</t>
  </si>
  <si>
    <t>Test Date</t>
  </si>
  <si>
    <t>Test Facility</t>
  </si>
  <si>
    <t>Test Results</t>
  </si>
  <si>
    <t xml:space="preserve">On-Road Heavy-Duty Certification Program
</t>
  </si>
  <si>
    <t>Carryover ?</t>
  </si>
  <si>
    <t>Carryover?</t>
  </si>
  <si>
    <t>2+3Day - Whole</t>
  </si>
  <si>
    <t>2+3Day - Fuel</t>
  </si>
  <si>
    <t>2Day - Whole</t>
  </si>
  <si>
    <t>2Day - Fuel</t>
  </si>
  <si>
    <t>3Day - Whole</t>
  </si>
  <si>
    <t>3Day - Fuel</t>
  </si>
  <si>
    <r>
      <rPr>
        <sz val="10"/>
        <color theme="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>Last revised 06/06/2023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</si>
</sst>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00"/>
    <numFmt numFmtId="166" formatCode="0.0%"/>
    <numFmt numFmtId="167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onsolas"/>
      <family val="3"/>
    </font>
    <font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color rgb="FF2F5496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 style="hair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7">
    <xf numFmtId="0" fontId="0" fillId="0" borderId="0" xfId="0"/>
    <xf numFmtId="0" fontId="4" fillId="0" borderId="2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0" borderId="9" xfId="0" applyFont="1" applyBorder="1"/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5" xfId="0" applyFont="1" applyBorder="1"/>
    <xf numFmtId="0" fontId="2" fillId="0" borderId="16" xfId="0" applyFont="1" applyBorder="1"/>
    <xf numFmtId="0" fontId="2" fillId="0" borderId="18" xfId="0" applyFont="1" applyBorder="1"/>
    <xf numFmtId="0" fontId="1" fillId="0" borderId="9" xfId="0" applyFont="1" applyBorder="1" applyAlignment="1">
      <alignment horizontal="left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horizontal="left"/>
    </xf>
    <xf numFmtId="0" fontId="2" fillId="0" borderId="19" xfId="0" applyFont="1" applyBorder="1"/>
    <xf numFmtId="0" fontId="2" fillId="0" borderId="30" xfId="0" applyFont="1" applyBorder="1"/>
    <xf numFmtId="0" fontId="2" fillId="0" borderId="20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8" xfId="0" applyFont="1" applyBorder="1"/>
    <xf numFmtId="0" fontId="2" fillId="0" borderId="39" xfId="0" applyFont="1" applyBorder="1"/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1" xfId="0" applyFont="1" applyBorder="1"/>
    <xf numFmtId="0" fontId="2" fillId="0" borderId="4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vertical="center" wrapText="1"/>
      <protection locked="0"/>
    </xf>
    <xf numFmtId="3" fontId="5" fillId="0" borderId="54" xfId="0" applyNumberFormat="1" applyFont="1" applyBorder="1" applyAlignment="1" applyProtection="1">
      <alignment vertical="center" wrapText="1"/>
      <protection locked="0"/>
    </xf>
    <xf numFmtId="3" fontId="5" fillId="0" borderId="55" xfId="0" applyNumberFormat="1" applyFont="1" applyBorder="1" applyAlignment="1" applyProtection="1">
      <alignment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 applyProtection="1">
      <alignment vertical="center" wrapText="1"/>
      <protection locked="0"/>
    </xf>
    <xf numFmtId="3" fontId="5" fillId="0" borderId="57" xfId="0" applyNumberFormat="1" applyFont="1" applyBorder="1" applyAlignment="1" applyProtection="1">
      <alignment vertical="center" wrapText="1"/>
      <protection locked="0"/>
    </xf>
    <xf numFmtId="3" fontId="5" fillId="0" borderId="58" xfId="0" applyNumberFormat="1" applyFont="1" applyBorder="1" applyAlignment="1" applyProtection="1">
      <alignment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vertical="center" wrapText="1"/>
      <protection locked="0"/>
    </xf>
    <xf numFmtId="3" fontId="5" fillId="0" borderId="60" xfId="0" applyNumberFormat="1" applyFont="1" applyBorder="1" applyAlignment="1" applyProtection="1">
      <alignment vertical="center" wrapText="1"/>
      <protection locked="0"/>
    </xf>
    <xf numFmtId="3" fontId="5" fillId="0" borderId="61" xfId="0" applyNumberFormat="1" applyFont="1" applyBorder="1" applyAlignment="1" applyProtection="1">
      <alignment vertical="center" wrapText="1"/>
      <protection locked="0"/>
    </xf>
    <xf numFmtId="0" fontId="8" fillId="0" borderId="62" xfId="0" applyFont="1" applyBorder="1" applyAlignment="1" applyProtection="1">
      <alignment vertical="center"/>
      <protection locked="0"/>
    </xf>
    <xf numFmtId="0" fontId="8" fillId="0" borderId="63" xfId="0" applyFont="1" applyBorder="1" applyAlignment="1" applyProtection="1">
      <alignment vertical="center"/>
      <protection locked="0"/>
    </xf>
    <xf numFmtId="0" fontId="8" fillId="0" borderId="64" xfId="0" applyFont="1" applyBorder="1" applyAlignment="1" applyProtection="1">
      <alignment vertical="center"/>
      <protection locked="0"/>
    </xf>
    <xf numFmtId="0" fontId="2" fillId="0" borderId="65" xfId="0" applyFont="1" applyBorder="1" applyAlignment="1">
      <alignment horizontal="center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>
      <alignment horizontal="center"/>
    </xf>
    <xf numFmtId="0" fontId="2" fillId="0" borderId="70" xfId="0" applyFont="1" applyBorder="1"/>
    <xf numFmtId="0" fontId="2" fillId="0" borderId="42" xfId="0" applyFont="1" applyBorder="1"/>
    <xf numFmtId="0" fontId="8" fillId="0" borderId="33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0" fillId="0" borderId="43" xfId="0" applyBorder="1" applyProtection="1">
      <protection locked="0"/>
    </xf>
    <xf numFmtId="2" fontId="9" fillId="0" borderId="43" xfId="0" applyNumberFormat="1" applyFont="1" applyBorder="1" applyAlignment="1" applyProtection="1">
      <alignment vertical="center"/>
      <protection locked="0"/>
    </xf>
    <xf numFmtId="2" fontId="9" fillId="0" borderId="32" xfId="0" applyNumberFormat="1" applyFont="1" applyBorder="1" applyAlignment="1" applyProtection="1">
      <alignment vertical="center"/>
      <protection locked="0"/>
    </xf>
    <xf numFmtId="165" fontId="9" fillId="0" borderId="32" xfId="0" applyNumberFormat="1" applyFont="1" applyBorder="1" applyAlignment="1" applyProtection="1">
      <alignment vertical="center"/>
      <protection locked="0"/>
    </xf>
    <xf numFmtId="0" fontId="0" fillId="0" borderId="44" xfId="0" applyBorder="1" applyProtection="1">
      <protection locked="0"/>
    </xf>
    <xf numFmtId="2" fontId="9" fillId="0" borderId="44" xfId="0" applyNumberFormat="1" applyFont="1" applyBorder="1" applyAlignment="1" applyProtection="1">
      <alignment vertical="center"/>
      <protection locked="0"/>
    </xf>
    <xf numFmtId="2" fontId="9" fillId="0" borderId="34" xfId="0" applyNumberFormat="1" applyFont="1" applyBorder="1" applyAlignment="1" applyProtection="1">
      <alignment vertical="center"/>
      <protection locked="0"/>
    </xf>
    <xf numFmtId="165" fontId="9" fillId="0" borderId="34" xfId="0" applyNumberFormat="1" applyFont="1" applyBorder="1" applyAlignment="1" applyProtection="1">
      <alignment vertical="center"/>
      <protection locked="0"/>
    </xf>
    <xf numFmtId="0" fontId="0" fillId="0" borderId="45" xfId="0" applyBorder="1" applyProtection="1">
      <protection locked="0"/>
    </xf>
    <xf numFmtId="2" fontId="9" fillId="0" borderId="45" xfId="0" applyNumberFormat="1" applyFont="1" applyBorder="1" applyAlignment="1" applyProtection="1">
      <alignment vertical="center"/>
      <protection locked="0"/>
    </xf>
    <xf numFmtId="2" fontId="9" fillId="0" borderId="36" xfId="0" applyNumberFormat="1" applyFont="1" applyBorder="1" applyAlignment="1" applyProtection="1">
      <alignment vertical="center"/>
      <protection locked="0"/>
    </xf>
    <xf numFmtId="165" fontId="9" fillId="0" borderId="36" xfId="0" applyNumberFormat="1" applyFont="1" applyBorder="1" applyAlignment="1" applyProtection="1">
      <alignment vertical="center"/>
      <protection locked="0"/>
    </xf>
    <xf numFmtId="0" fontId="8" fillId="0" borderId="71" xfId="0" applyFont="1" applyBorder="1" applyAlignment="1" applyProtection="1">
      <alignment vertical="center"/>
      <protection locked="0"/>
    </xf>
    <xf numFmtId="2" fontId="9" fillId="0" borderId="72" xfId="0" applyNumberFormat="1" applyFont="1" applyBorder="1" applyAlignment="1" applyProtection="1">
      <alignment vertical="center"/>
      <protection locked="0"/>
    </xf>
    <xf numFmtId="165" fontId="8" fillId="0" borderId="66" xfId="0" applyNumberFormat="1" applyFont="1" applyBorder="1" applyAlignment="1" applyProtection="1">
      <alignment vertical="center"/>
      <protection locked="0"/>
    </xf>
    <xf numFmtId="0" fontId="8" fillId="0" borderId="73" xfId="0" applyFont="1" applyBorder="1" applyAlignment="1" applyProtection="1">
      <alignment vertical="center"/>
      <protection locked="0"/>
    </xf>
    <xf numFmtId="2" fontId="9" fillId="0" borderId="74" xfId="0" applyNumberFormat="1" applyFont="1" applyBorder="1" applyAlignment="1" applyProtection="1">
      <alignment vertical="center"/>
      <protection locked="0"/>
    </xf>
    <xf numFmtId="165" fontId="8" fillId="0" borderId="67" xfId="0" applyNumberFormat="1" applyFont="1" applyBorder="1" applyAlignment="1" applyProtection="1">
      <alignment vertical="center"/>
      <protection locked="0"/>
    </xf>
    <xf numFmtId="0" fontId="8" fillId="0" borderId="75" xfId="0" applyFont="1" applyBorder="1" applyAlignment="1" applyProtection="1">
      <alignment vertical="center"/>
      <protection locked="0"/>
    </xf>
    <xf numFmtId="2" fontId="9" fillId="0" borderId="76" xfId="0" applyNumberFormat="1" applyFont="1" applyBorder="1" applyAlignment="1" applyProtection="1">
      <alignment vertical="center"/>
      <protection locked="0"/>
    </xf>
    <xf numFmtId="165" fontId="8" fillId="0" borderId="68" xfId="0" applyNumberFormat="1" applyFont="1" applyBorder="1" applyAlignment="1" applyProtection="1">
      <alignment vertical="center"/>
      <protection locked="0"/>
    </xf>
    <xf numFmtId="166" fontId="8" fillId="0" borderId="72" xfId="0" applyNumberFormat="1" applyFont="1" applyBorder="1" applyAlignment="1" applyProtection="1">
      <alignment vertical="center"/>
      <protection locked="0"/>
    </xf>
    <xf numFmtId="165" fontId="8" fillId="0" borderId="72" xfId="0" applyNumberFormat="1" applyFont="1" applyBorder="1" applyAlignment="1" applyProtection="1">
      <alignment vertical="center"/>
      <protection locked="0"/>
    </xf>
    <xf numFmtId="165" fontId="9" fillId="0" borderId="72" xfId="0" applyNumberFormat="1" applyFont="1" applyBorder="1" applyAlignment="1" applyProtection="1">
      <alignment vertical="center"/>
      <protection locked="0"/>
    </xf>
    <xf numFmtId="167" fontId="8" fillId="0" borderId="72" xfId="0" applyNumberFormat="1" applyFont="1" applyBorder="1" applyAlignment="1" applyProtection="1">
      <alignment vertical="center"/>
      <protection locked="0"/>
    </xf>
    <xf numFmtId="164" fontId="9" fillId="0" borderId="72" xfId="0" applyNumberFormat="1" applyFont="1" applyBorder="1" applyAlignment="1" applyProtection="1">
      <alignment vertical="center"/>
      <protection locked="0"/>
    </xf>
    <xf numFmtId="0" fontId="8" fillId="0" borderId="74" xfId="0" applyFont="1" applyBorder="1" applyAlignment="1" applyProtection="1">
      <alignment vertical="center"/>
      <protection locked="0"/>
    </xf>
    <xf numFmtId="165" fontId="8" fillId="0" borderId="74" xfId="0" applyNumberFormat="1" applyFont="1" applyBorder="1" applyAlignment="1" applyProtection="1">
      <alignment vertical="center"/>
      <protection locked="0"/>
    </xf>
    <xf numFmtId="165" fontId="9" fillId="0" borderId="74" xfId="0" applyNumberFormat="1" applyFont="1" applyBorder="1" applyAlignment="1" applyProtection="1">
      <alignment vertical="center"/>
      <protection locked="0"/>
    </xf>
    <xf numFmtId="167" fontId="8" fillId="0" borderId="74" xfId="0" applyNumberFormat="1" applyFont="1" applyBorder="1" applyAlignment="1" applyProtection="1">
      <alignment vertical="center"/>
      <protection locked="0"/>
    </xf>
    <xf numFmtId="164" fontId="9" fillId="0" borderId="74" xfId="0" applyNumberFormat="1" applyFont="1" applyBorder="1" applyAlignment="1" applyProtection="1">
      <alignment vertical="center"/>
      <protection locked="0"/>
    </xf>
    <xf numFmtId="0" fontId="8" fillId="0" borderId="76" xfId="0" applyFont="1" applyBorder="1" applyAlignment="1" applyProtection="1">
      <alignment vertical="center"/>
      <protection locked="0"/>
    </xf>
    <xf numFmtId="165" fontId="8" fillId="0" borderId="76" xfId="0" applyNumberFormat="1" applyFont="1" applyBorder="1" applyAlignment="1" applyProtection="1">
      <alignment vertical="center"/>
      <protection locked="0"/>
    </xf>
    <xf numFmtId="165" fontId="9" fillId="0" borderId="76" xfId="0" applyNumberFormat="1" applyFont="1" applyBorder="1" applyAlignment="1" applyProtection="1">
      <alignment vertical="center"/>
      <protection locked="0"/>
    </xf>
    <xf numFmtId="167" fontId="8" fillId="0" borderId="76" xfId="0" applyNumberFormat="1" applyFont="1" applyBorder="1" applyAlignment="1" applyProtection="1">
      <alignment vertical="center"/>
      <protection locked="0"/>
    </xf>
    <xf numFmtId="164" fontId="9" fillId="0" borderId="76" xfId="0" applyNumberFormat="1" applyFont="1" applyBorder="1" applyAlignment="1" applyProtection="1">
      <alignment vertical="center"/>
      <protection locked="0"/>
    </xf>
  </cellXfs>
  <cellStyles count="2">
    <cellStyle name="Normal" xfId="0" builtinId="0"/>
    <cellStyle name="Normal 2" xfId="1" xr:uid="{00000000-0005-0000-0000-000001000000}"/>
  </cellStyles>
  <dxfs count="189"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ont>
        <b val="0"/>
        <i/>
        <strike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 patternType="lightTrellis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Trellis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Trellis"/>
      </fill>
    </dxf>
    <dxf>
      <fill>
        <patternFill>
          <bgColor rgb="FFFFFF99"/>
        </patternFill>
      </fill>
    </dxf>
    <dxf>
      <fill>
        <patternFill patternType="lightTrellis"/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lightTrellis"/>
      </fill>
    </dxf>
    <dxf>
      <fill>
        <patternFill>
          <bgColor rgb="FFFFFF99"/>
        </patternFill>
      </fill>
    </dxf>
  </dxfs>
  <tableStyles count="1" defaultTableStyle="TableStyleMedium2" defaultPivotStyle="PivotStyleLight16">
    <tableStyle name="Invisible" pivot="0" table="0" count="0" xr9:uid="{4FAA9BF5-A7EF-46C0-86D9-928E2CDA2AEF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0"/>
  <sheetViews>
    <sheetView showGridLines="0" tabSelected="1" workbookViewId="0"/>
  </sheetViews>
  <sheetFormatPr defaultRowHeight="15" x14ac:dyDescent="0.25"/>
  <cols>
    <col min="1" max="1" width="1.28515625" customWidth="1"/>
    <col min="2" max="2" width="15.7109375" customWidth="1"/>
    <col min="3" max="3" width="5.7109375" customWidth="1"/>
    <col min="4" max="4" width="6.5703125" bestFit="1" customWidth="1"/>
    <col min="5" max="5" width="30.5703125" customWidth="1"/>
    <col min="6" max="6" width="5.7109375" customWidth="1"/>
    <col min="7" max="7" width="1.28515625" customWidth="1"/>
  </cols>
  <sheetData>
    <row r="1" spans="2:24" x14ac:dyDescent="0.25">
      <c r="B1" s="68" t="s">
        <v>65</v>
      </c>
      <c r="C1" s="69"/>
      <c r="D1" s="70"/>
      <c r="E1" s="70"/>
      <c r="F1" s="69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2:24" ht="9" customHeight="1" x14ac:dyDescent="0.25">
      <c r="C2" s="69"/>
      <c r="D2" s="70"/>
      <c r="E2" s="70"/>
      <c r="F2" s="69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2:24" ht="18.75" x14ac:dyDescent="0.25">
      <c r="B3" s="71" t="s">
        <v>42</v>
      </c>
      <c r="C3" s="69"/>
      <c r="D3" s="70"/>
      <c r="E3" s="70"/>
      <c r="F3" s="69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2:24" s="70" customFormat="1" ht="12.75" x14ac:dyDescent="0.2">
      <c r="B4" s="72" t="s">
        <v>74</v>
      </c>
      <c r="C4" s="69"/>
      <c r="F4" s="69"/>
    </row>
    <row r="5" spans="2:24" ht="9" customHeight="1" x14ac:dyDescent="0.25">
      <c r="B5" s="69"/>
      <c r="C5" s="70"/>
      <c r="D5" s="70"/>
      <c r="E5" s="70"/>
      <c r="F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2:24" ht="16.5" thickBot="1" x14ac:dyDescent="0.3">
      <c r="B6" s="14" t="s">
        <v>32</v>
      </c>
      <c r="C6" s="14"/>
      <c r="D6" s="14"/>
      <c r="E6" s="14"/>
      <c r="F6" s="14"/>
    </row>
    <row r="7" spans="2:24" ht="6" customHeight="1" x14ac:dyDescent="0.25"/>
    <row r="8" spans="2:24" ht="15.75" thickBot="1" x14ac:dyDescent="0.3">
      <c r="B8" s="34" t="s">
        <v>37</v>
      </c>
      <c r="C8" s="34"/>
      <c r="D8" s="34"/>
      <c r="E8" s="33" t="s">
        <v>36</v>
      </c>
      <c r="F8" s="34"/>
    </row>
    <row r="9" spans="2:24" ht="12" customHeight="1" x14ac:dyDescent="0.25">
      <c r="B9" s="36" t="s">
        <v>17</v>
      </c>
      <c r="C9" s="13" t="s">
        <v>0</v>
      </c>
      <c r="D9" s="13" t="s">
        <v>30</v>
      </c>
      <c r="E9" s="35" t="s">
        <v>31</v>
      </c>
      <c r="F9" s="36" t="s">
        <v>0</v>
      </c>
    </row>
    <row r="10" spans="2:24" x14ac:dyDescent="0.25">
      <c r="B10" s="64"/>
      <c r="C10" s="65"/>
      <c r="D10" s="66"/>
      <c r="E10" s="67"/>
      <c r="F10" s="66"/>
    </row>
  </sheetData>
  <sheetProtection algorithmName="SHA-512" hashValue="ujIjXOXM1ma0yUOCvU13roHLYofnz/jH9Opjzr+jGD0JhwEXJlshfrjLxxr77bZoaOdeaC2VL1yY4U7BwucuXg==" saltValue="QNmHACaTvPgva0fZ1IBdtg==" spinCount="100000" sheet="1" objects="1" scenarios="1"/>
  <conditionalFormatting sqref="B10:F10">
    <cfRule type="expression" dxfId="188" priority="15">
      <formula>IF(B10="",TRUE,FALSE)</formula>
    </cfRule>
  </conditionalFormatting>
  <dataValidations count="3">
    <dataValidation type="list" allowBlank="1" showInputMessage="1" showErrorMessage="1" sqref="F10" xr:uid="{00000000-0002-0000-0000-000000000000}">
      <formula1>"2019, 2020, 2021, 2022, 2023, 2024, 2025, 2026, 2027"</formula1>
    </dataValidation>
    <dataValidation type="list" allowBlank="1" showInputMessage="1" showErrorMessage="1" sqref="D10" xr:uid="{00000000-0002-0000-0000-000001000000}">
      <formula1>"Diesel, Otto"</formula1>
    </dataValidation>
    <dataValidation type="list" allowBlank="1" showInputMessage="1" showErrorMessage="1" sqref="C10" xr:uid="{00000000-0002-0000-0000-000002000000}">
      <formula1>"2018, 2019, 2020, 2021, 2022, 2023, 2024, 2025, 2026, 2027"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18"/>
  <sheetViews>
    <sheetView showGridLines="0" workbookViewId="0"/>
  </sheetViews>
  <sheetFormatPr defaultRowHeight="15" x14ac:dyDescent="0.25"/>
  <cols>
    <col min="1" max="1" width="1.28515625" customWidth="1"/>
    <col min="2" max="2" width="20.28515625" customWidth="1"/>
    <col min="3" max="3" width="11.28515625" bestFit="1" customWidth="1"/>
    <col min="4" max="4" width="9.140625" bestFit="1" customWidth="1"/>
    <col min="5" max="5" width="24" bestFit="1" customWidth="1"/>
    <col min="6" max="6" width="16.42578125" bestFit="1" customWidth="1"/>
    <col min="7" max="7" width="11.7109375" bestFit="1" customWidth="1"/>
    <col min="8" max="8" width="10" bestFit="1" customWidth="1"/>
    <col min="9" max="9" width="11.28515625" bestFit="1" customWidth="1"/>
    <col min="10" max="10" width="9.140625" bestFit="1" customWidth="1"/>
    <col min="11" max="11" width="24" bestFit="1" customWidth="1"/>
    <col min="12" max="12" width="16.42578125" bestFit="1" customWidth="1"/>
    <col min="13" max="13" width="11.7109375" bestFit="1" customWidth="1"/>
    <col min="14" max="14" width="10" bestFit="1" customWidth="1"/>
  </cols>
  <sheetData>
    <row r="1" spans="2:33" x14ac:dyDescent="0.25">
      <c r="B1" s="68" t="s">
        <v>65</v>
      </c>
      <c r="C1" s="69"/>
      <c r="D1" s="70"/>
      <c r="E1" s="70"/>
      <c r="F1" s="69"/>
      <c r="H1" s="69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</row>
    <row r="2" spans="2:33" ht="9" customHeight="1" x14ac:dyDescent="0.25">
      <c r="C2" s="69"/>
      <c r="D2" s="70"/>
      <c r="E2" s="70"/>
      <c r="F2" s="69"/>
      <c r="H2" s="69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2:33" ht="18.75" x14ac:dyDescent="0.25">
      <c r="B3" s="71" t="s">
        <v>42</v>
      </c>
      <c r="C3" s="69"/>
      <c r="D3" s="70"/>
      <c r="E3" s="70"/>
      <c r="F3" s="69"/>
      <c r="H3" s="69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2:33" s="70" customFormat="1" ht="12.75" x14ac:dyDescent="0.2">
      <c r="B4" s="72" t="str">
        <f>General!B4</f>
        <v>:Last revised 06/06/2023</v>
      </c>
      <c r="C4" s="69"/>
      <c r="F4" s="69"/>
      <c r="H4" s="69"/>
    </row>
    <row r="5" spans="2:33" ht="9" customHeight="1" x14ac:dyDescent="0.25">
      <c r="B5" s="69"/>
      <c r="C5" s="70"/>
      <c r="D5" s="70"/>
      <c r="E5" s="70"/>
      <c r="F5" s="69"/>
      <c r="H5" s="69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2:33" ht="16.5" thickBot="1" x14ac:dyDescent="0.3">
      <c r="B6" s="14" t="s">
        <v>38</v>
      </c>
      <c r="C6" s="14"/>
      <c r="D6" s="14"/>
      <c r="E6" s="14"/>
      <c r="F6" s="14"/>
      <c r="G6" s="14"/>
      <c r="H6" s="14"/>
    </row>
    <row r="7" spans="2:33" ht="6" customHeight="1" x14ac:dyDescent="0.25"/>
    <row r="8" spans="2:33" x14ac:dyDescent="0.25">
      <c r="B8" s="60" t="s">
        <v>43</v>
      </c>
      <c r="C8" s="61" t="s">
        <v>39</v>
      </c>
      <c r="D8" s="61" t="s">
        <v>35</v>
      </c>
      <c r="E8" s="62" t="s">
        <v>44</v>
      </c>
      <c r="F8" s="62" t="s">
        <v>45</v>
      </c>
      <c r="G8" s="62" t="s">
        <v>46</v>
      </c>
      <c r="H8" s="63" t="s">
        <v>66</v>
      </c>
    </row>
    <row r="9" spans="2:33" x14ac:dyDescent="0.25">
      <c r="B9" s="73">
        <v>1</v>
      </c>
      <c r="C9" s="74"/>
      <c r="D9" s="75"/>
      <c r="E9" s="75"/>
      <c r="F9" s="76"/>
      <c r="G9" s="76"/>
      <c r="H9" s="77"/>
    </row>
    <row r="10" spans="2:33" x14ac:dyDescent="0.25">
      <c r="B10" s="78"/>
      <c r="C10" s="79"/>
      <c r="D10" s="80"/>
      <c r="E10" s="80"/>
      <c r="F10" s="81"/>
      <c r="G10" s="81"/>
      <c r="H10" s="82"/>
    </row>
    <row r="11" spans="2:33" x14ac:dyDescent="0.25">
      <c r="B11" s="78"/>
      <c r="C11" s="79"/>
      <c r="D11" s="80"/>
      <c r="E11" s="80"/>
      <c r="F11" s="81"/>
      <c r="G11" s="81"/>
      <c r="H11" s="82"/>
    </row>
    <row r="12" spans="2:33" x14ac:dyDescent="0.25">
      <c r="B12" s="78"/>
      <c r="C12" s="79"/>
      <c r="D12" s="80"/>
      <c r="E12" s="80"/>
      <c r="F12" s="81"/>
      <c r="G12" s="81"/>
      <c r="H12" s="82"/>
    </row>
    <row r="13" spans="2:33" x14ac:dyDescent="0.25">
      <c r="B13" s="78"/>
      <c r="C13" s="79"/>
      <c r="D13" s="80"/>
      <c r="E13" s="80"/>
      <c r="F13" s="81"/>
      <c r="G13" s="81"/>
      <c r="H13" s="82"/>
    </row>
    <row r="14" spans="2:33" x14ac:dyDescent="0.25">
      <c r="B14" s="78"/>
      <c r="C14" s="79"/>
      <c r="D14" s="80"/>
      <c r="E14" s="80"/>
      <c r="F14" s="81"/>
      <c r="G14" s="81"/>
      <c r="H14" s="82"/>
    </row>
    <row r="15" spans="2:33" x14ac:dyDescent="0.25">
      <c r="B15" s="78"/>
      <c r="C15" s="79"/>
      <c r="D15" s="80"/>
      <c r="E15" s="80"/>
      <c r="F15" s="81"/>
      <c r="G15" s="81"/>
      <c r="H15" s="82"/>
    </row>
    <row r="16" spans="2:33" x14ac:dyDescent="0.25">
      <c r="B16" s="78"/>
      <c r="C16" s="79"/>
      <c r="D16" s="80"/>
      <c r="E16" s="80"/>
      <c r="F16" s="81"/>
      <c r="G16" s="81"/>
      <c r="H16" s="82"/>
    </row>
    <row r="17" spans="2:8" x14ac:dyDescent="0.25">
      <c r="B17" s="78"/>
      <c r="C17" s="79"/>
      <c r="D17" s="80"/>
      <c r="E17" s="80"/>
      <c r="F17" s="81"/>
      <c r="G17" s="81"/>
      <c r="H17" s="82"/>
    </row>
    <row r="18" spans="2:8" x14ac:dyDescent="0.25">
      <c r="B18" s="83"/>
      <c r="C18" s="84"/>
      <c r="D18" s="85"/>
      <c r="E18" s="85"/>
      <c r="F18" s="86"/>
      <c r="G18" s="86"/>
      <c r="H18" s="87"/>
    </row>
  </sheetData>
  <sheetProtection algorithmName="SHA-512" hashValue="BPNo/ZiBdCQ7szxWTFszvoZXCIBSjAMVdlCQPXKmRKDSulpsX+6lswleWiEkbl0L5KVWOX4k0gaFArTKiR1j+g==" saltValue="z6i8Ghp504r3A47reY2RyQ==" spinCount="100000" sheet="1" objects="1" scenarios="1"/>
  <conditionalFormatting sqref="C9:H18">
    <cfRule type="expression" dxfId="187" priority="1">
      <formula>IF($B9="",TRUE,FALSE)</formula>
    </cfRule>
  </conditionalFormatting>
  <conditionalFormatting sqref="B9:B18">
    <cfRule type="expression" dxfId="186" priority="5">
      <formula>IF(B9="",TRUE,FALSE)</formula>
    </cfRule>
  </conditionalFormatting>
  <conditionalFormatting sqref="C9:E18 G9:H18">
    <cfRule type="expression" dxfId="185" priority="1528">
      <formula>IF(AND($B9&lt;&gt;"",C9=""),TRUE,FALSE)</formula>
    </cfRule>
  </conditionalFormatting>
  <dataValidations count="2">
    <dataValidation type="list" allowBlank="1" showInputMessage="1" showErrorMessage="1" sqref="H9:H18" xr:uid="{00000000-0002-0000-0100-000000000000}">
      <formula1>"Yes, No"</formula1>
    </dataValidation>
    <dataValidation type="list" allowBlank="1" showInputMessage="1" showErrorMessage="1" sqref="C9:C18" xr:uid="{00000000-0002-0000-0100-000001000000}">
      <formula1>"MDD, LHDD, MHDD, HHDD, MDO, HDO"</formula1>
    </dataValidation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A8B389B-1C1E-4FF9-B8F6-38D2786F77BB}">
            <xm:f>IF(AND($B9&lt;&gt;"",F9="",F$8="Max Fuel Tank (gal)",General!$D$10&lt;&gt;"Otto"),TRUE,FALSE)</xm:f>
            <x14:dxf>
              <fill>
                <patternFill patternType="lightTrellis"/>
              </fill>
            </x14:dxf>
          </x14:cfRule>
          <x14:cfRule type="expression" priority="1529" id="{F77FAD7E-81B8-42F4-A455-7F51540A2CD5}">
            <xm:f>IF(AND($B1048570&lt;&gt;"",I1048570="",I$8="Max Fuel Tank (gal)",General!$D$10="Otto"),TRUE,FALSE)</xm:f>
            <x14:dxf>
              <fill>
                <patternFill>
                  <bgColor rgb="FFFFFF99"/>
                </patternFill>
              </fill>
            </x14:dxf>
          </x14:cfRule>
          <xm:sqref>F9:F18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36"/>
  <sheetViews>
    <sheetView showGridLines="0" workbookViewId="0"/>
  </sheetViews>
  <sheetFormatPr defaultRowHeight="15" x14ac:dyDescent="0.25"/>
  <cols>
    <col min="1" max="1" width="1.28515625" customWidth="1"/>
    <col min="2" max="2" width="20.28515625" customWidth="1"/>
    <col min="3" max="3" width="19.140625" bestFit="1" customWidth="1"/>
    <col min="4" max="4" width="18.140625" bestFit="1" customWidth="1"/>
    <col min="5" max="5" width="24" bestFit="1" customWidth="1"/>
    <col min="6" max="6" width="16.42578125" bestFit="1" customWidth="1"/>
    <col min="7" max="7" width="11.7109375" bestFit="1" customWidth="1"/>
    <col min="8" max="8" width="10" bestFit="1" customWidth="1"/>
    <col min="9" max="9" width="1.28515625" customWidth="1"/>
    <col min="10" max="10" width="21" customWidth="1"/>
  </cols>
  <sheetData>
    <row r="1" spans="2:33" x14ac:dyDescent="0.25">
      <c r="B1" s="68" t="s">
        <v>65</v>
      </c>
      <c r="C1" s="69"/>
      <c r="D1" s="70"/>
      <c r="E1" s="70"/>
      <c r="F1" s="69"/>
      <c r="G1" s="69"/>
      <c r="H1" s="69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</row>
    <row r="2" spans="2:33" ht="9" customHeight="1" x14ac:dyDescent="0.25">
      <c r="C2" s="69"/>
      <c r="D2" s="70"/>
      <c r="E2" s="70"/>
      <c r="F2" s="69"/>
      <c r="G2" s="69"/>
      <c r="H2" s="69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2:33" ht="18.75" x14ac:dyDescent="0.25">
      <c r="B3" s="71" t="s">
        <v>42</v>
      </c>
      <c r="C3" s="69"/>
      <c r="D3" s="70"/>
      <c r="E3" s="70"/>
      <c r="F3" s="69"/>
      <c r="G3" s="69"/>
      <c r="H3" s="69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2:33" s="70" customFormat="1" ht="12.75" x14ac:dyDescent="0.2">
      <c r="B4" s="72" t="str">
        <f>General!B4</f>
        <v>:Last revised 06/06/2023</v>
      </c>
      <c r="C4" s="69"/>
      <c r="F4" s="69"/>
      <c r="G4" s="69"/>
      <c r="H4" s="69"/>
    </row>
    <row r="5" spans="2:33" ht="9" customHeight="1" x14ac:dyDescent="0.25">
      <c r="B5" s="69"/>
      <c r="C5" s="70"/>
      <c r="D5" s="70"/>
      <c r="E5" s="70"/>
      <c r="F5" s="69"/>
      <c r="G5" s="69"/>
      <c r="H5" s="69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2:33" ht="15.75" thickBot="1" x14ac:dyDescent="0.3">
      <c r="B6" s="40" t="s">
        <v>34</v>
      </c>
      <c r="C6" s="40"/>
      <c r="D6" s="40"/>
    </row>
    <row r="7" spans="2:33" ht="15" customHeight="1" x14ac:dyDescent="0.25">
      <c r="B7" s="37" t="s">
        <v>43</v>
      </c>
      <c r="C7" s="38" t="s">
        <v>41</v>
      </c>
      <c r="D7" s="38" t="s">
        <v>40</v>
      </c>
    </row>
    <row r="8" spans="2:33" ht="15" customHeight="1" x14ac:dyDescent="0.25">
      <c r="B8" s="11">
        <v>1</v>
      </c>
      <c r="C8" s="41"/>
      <c r="D8" s="42"/>
    </row>
    <row r="9" spans="2:33" x14ac:dyDescent="0.25">
      <c r="B9" s="10"/>
      <c r="C9" s="43"/>
      <c r="D9" s="44"/>
    </row>
    <row r="10" spans="2:33" x14ac:dyDescent="0.25">
      <c r="B10" s="10"/>
      <c r="C10" s="43"/>
      <c r="D10" s="44"/>
    </row>
    <row r="11" spans="2:33" x14ac:dyDescent="0.25">
      <c r="B11" s="10"/>
      <c r="C11" s="43"/>
      <c r="D11" s="44"/>
    </row>
    <row r="12" spans="2:33" x14ac:dyDescent="0.25">
      <c r="B12" s="10"/>
      <c r="C12" s="43"/>
      <c r="D12" s="44"/>
    </row>
    <row r="13" spans="2:33" x14ac:dyDescent="0.25">
      <c r="B13" s="10"/>
      <c r="C13" s="43"/>
      <c r="D13" s="44"/>
    </row>
    <row r="14" spans="2:33" x14ac:dyDescent="0.25">
      <c r="B14" s="10"/>
      <c r="C14" s="43"/>
      <c r="D14" s="44"/>
    </row>
    <row r="15" spans="2:33" x14ac:dyDescent="0.25">
      <c r="B15" s="10"/>
      <c r="C15" s="43"/>
      <c r="D15" s="44"/>
    </row>
    <row r="16" spans="2:33" x14ac:dyDescent="0.25">
      <c r="B16" s="10"/>
      <c r="C16" s="43"/>
      <c r="D16" s="44"/>
    </row>
    <row r="17" spans="2:4" x14ac:dyDescent="0.25">
      <c r="B17" s="10"/>
      <c r="C17" s="43"/>
      <c r="D17" s="44"/>
    </row>
    <row r="18" spans="2:4" x14ac:dyDescent="0.25">
      <c r="B18" s="10"/>
      <c r="C18" s="43"/>
      <c r="D18" s="44"/>
    </row>
    <row r="19" spans="2:4" x14ac:dyDescent="0.25">
      <c r="B19" s="10"/>
      <c r="C19" s="43"/>
      <c r="D19" s="44"/>
    </row>
    <row r="20" spans="2:4" x14ac:dyDescent="0.25">
      <c r="B20" s="10"/>
      <c r="C20" s="43"/>
      <c r="D20" s="44"/>
    </row>
    <row r="21" spans="2:4" x14ac:dyDescent="0.25">
      <c r="B21" s="10"/>
      <c r="C21" s="43"/>
      <c r="D21" s="44"/>
    </row>
    <row r="22" spans="2:4" x14ac:dyDescent="0.25">
      <c r="B22" s="10"/>
      <c r="C22" s="43"/>
      <c r="D22" s="44"/>
    </row>
    <row r="23" spans="2:4" x14ac:dyDescent="0.25">
      <c r="B23" s="10"/>
      <c r="C23" s="43"/>
      <c r="D23" s="44"/>
    </row>
    <row r="24" spans="2:4" x14ac:dyDescent="0.25">
      <c r="B24" s="10"/>
      <c r="C24" s="43"/>
      <c r="D24" s="44"/>
    </row>
    <row r="25" spans="2:4" x14ac:dyDescent="0.25">
      <c r="B25" s="10"/>
      <c r="C25" s="43"/>
      <c r="D25" s="44"/>
    </row>
    <row r="26" spans="2:4" x14ac:dyDescent="0.25">
      <c r="B26" s="10"/>
      <c r="C26" s="43"/>
      <c r="D26" s="44"/>
    </row>
    <row r="27" spans="2:4" x14ac:dyDescent="0.25">
      <c r="B27" s="10"/>
      <c r="C27" s="43"/>
      <c r="D27" s="44"/>
    </row>
    <row r="28" spans="2:4" x14ac:dyDescent="0.25">
      <c r="B28" s="10"/>
      <c r="C28" s="43"/>
      <c r="D28" s="44"/>
    </row>
    <row r="29" spans="2:4" x14ac:dyDescent="0.25">
      <c r="B29" s="10"/>
      <c r="C29" s="43"/>
      <c r="D29" s="44"/>
    </row>
    <row r="30" spans="2:4" x14ac:dyDescent="0.25">
      <c r="B30" s="10"/>
      <c r="C30" s="43"/>
      <c r="D30" s="44"/>
    </row>
    <row r="31" spans="2:4" x14ac:dyDescent="0.25">
      <c r="B31" s="10"/>
      <c r="C31" s="43"/>
      <c r="D31" s="44"/>
    </row>
    <row r="32" spans="2:4" x14ac:dyDescent="0.25">
      <c r="B32" s="10"/>
      <c r="C32" s="43"/>
      <c r="D32" s="44"/>
    </row>
    <row r="33" spans="2:4" x14ac:dyDescent="0.25">
      <c r="B33" s="10"/>
      <c r="C33" s="43"/>
      <c r="D33" s="44"/>
    </row>
    <row r="34" spans="2:4" x14ac:dyDescent="0.25">
      <c r="B34" s="10"/>
      <c r="C34" s="43"/>
      <c r="D34" s="44"/>
    </row>
    <row r="35" spans="2:4" x14ac:dyDescent="0.25">
      <c r="B35" s="10"/>
      <c r="C35" s="43"/>
      <c r="D35" s="44"/>
    </row>
    <row r="36" spans="2:4" x14ac:dyDescent="0.25">
      <c r="B36" s="9"/>
      <c r="C36" s="45"/>
      <c r="D36" s="46"/>
    </row>
  </sheetData>
  <sheetProtection algorithmName="SHA-512" hashValue="zxdJMXdNKtJmwdvGJMbyc3+sWLqBNBWizIi3c2zwj5wGdXIJzuu2TTGxH6oRAf3Q+5LBMvooy0vigdFrbmpfow==" saltValue="p9Aj4qeOGPEXyntMrtIy6A==" spinCount="100000" sheet="1" objects="1" scenarios="1"/>
  <conditionalFormatting sqref="C8:D36">
    <cfRule type="expression" dxfId="182" priority="1">
      <formula>IF($B8="",TRUE,FALSE)</formula>
    </cfRule>
    <cfRule type="expression" dxfId="181" priority="4">
      <formula>IF(AND($B8&lt;&gt;"",C8=""),TRUE,FALSE)</formula>
    </cfRule>
  </conditionalFormatting>
  <conditionalFormatting sqref="B8:B36">
    <cfRule type="expression" dxfId="180" priority="2">
      <formula>IF($B8="",TRUE,FALSE)</formula>
    </cfRule>
  </conditionalFormatting>
  <dataValidations count="1">
    <dataValidation type="list" allowBlank="1" showInputMessage="1" showErrorMessage="1" sqref="B8:B36" xr:uid="{00000000-0002-0000-0200-000000000000}">
      <formula1>FamiliesGroups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9"/>
  <sheetViews>
    <sheetView showGridLines="0" workbookViewId="0"/>
  </sheetViews>
  <sheetFormatPr defaultRowHeight="15" x14ac:dyDescent="0.25"/>
  <cols>
    <col min="1" max="1" width="1.28515625" customWidth="1"/>
    <col min="2" max="2" width="20.7109375" customWidth="1"/>
    <col min="3" max="3" width="18.7109375" bestFit="1" customWidth="1"/>
    <col min="4" max="4" width="8.85546875" bestFit="1" customWidth="1"/>
    <col min="5" max="5" width="8.140625" bestFit="1" customWidth="1"/>
    <col min="6" max="6" width="10.42578125" bestFit="1" customWidth="1"/>
    <col min="7" max="7" width="9.5703125" bestFit="1" customWidth="1"/>
    <col min="8" max="9" width="11.5703125" bestFit="1" customWidth="1"/>
    <col min="10" max="10" width="9.7109375" bestFit="1" customWidth="1"/>
    <col min="11" max="11" width="11.5703125" bestFit="1" customWidth="1"/>
    <col min="12" max="12" width="9.7109375" bestFit="1" customWidth="1"/>
    <col min="13" max="13" width="12.28515625" bestFit="1" customWidth="1"/>
    <col min="14" max="14" width="12" bestFit="1" customWidth="1"/>
    <col min="15" max="15" width="9.5703125" bestFit="1" customWidth="1"/>
  </cols>
  <sheetData>
    <row r="1" spans="2:15" x14ac:dyDescent="0.25">
      <c r="B1" s="68" t="s">
        <v>65</v>
      </c>
      <c r="C1" s="69"/>
      <c r="D1" s="70"/>
      <c r="E1" s="70"/>
      <c r="F1" s="70"/>
      <c r="G1" s="70"/>
      <c r="H1" s="70"/>
      <c r="I1" s="70"/>
      <c r="J1" s="70"/>
      <c r="K1" s="70"/>
      <c r="L1" s="70"/>
    </row>
    <row r="2" spans="2:15" ht="9" customHeight="1" x14ac:dyDescent="0.25">
      <c r="C2" s="69"/>
      <c r="D2" s="70"/>
      <c r="E2" s="70"/>
      <c r="F2" s="70"/>
      <c r="G2" s="70"/>
      <c r="H2" s="70"/>
      <c r="I2" s="70"/>
      <c r="J2" s="70"/>
      <c r="K2" s="70"/>
      <c r="L2" s="70"/>
    </row>
    <row r="3" spans="2:15" ht="18.75" x14ac:dyDescent="0.25">
      <c r="B3" s="71" t="s">
        <v>42</v>
      </c>
      <c r="C3" s="69"/>
      <c r="D3" s="70"/>
      <c r="E3" s="70"/>
      <c r="F3" s="70"/>
      <c r="G3" s="70"/>
      <c r="H3" s="70"/>
      <c r="I3" s="70"/>
      <c r="J3" s="70"/>
      <c r="K3" s="70"/>
      <c r="L3" s="70"/>
    </row>
    <row r="4" spans="2:15" s="70" customFormat="1" ht="12.75" x14ac:dyDescent="0.2">
      <c r="B4" s="72" t="str">
        <f>General!B4</f>
        <v>:Last revised 06/06/2023</v>
      </c>
      <c r="C4" s="69"/>
    </row>
    <row r="5" spans="2:15" ht="9" customHeight="1" x14ac:dyDescent="0.25">
      <c r="B5" s="69"/>
      <c r="C5" s="69"/>
      <c r="D5" s="70"/>
      <c r="E5" s="70"/>
      <c r="F5" s="70"/>
      <c r="G5" s="70"/>
      <c r="H5" s="70"/>
    </row>
    <row r="6" spans="2:15" ht="16.5" thickBot="1" x14ac:dyDescent="0.3">
      <c r="B6" s="14" t="s">
        <v>58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15" ht="6" customHeight="1" x14ac:dyDescent="0.25"/>
    <row r="8" spans="2:15" ht="15.75" thickBot="1" x14ac:dyDescent="0.3">
      <c r="B8" s="12" t="s">
        <v>43</v>
      </c>
      <c r="C8" s="33" t="s">
        <v>59</v>
      </c>
      <c r="D8" s="34"/>
      <c r="E8" s="34"/>
      <c r="F8" s="34"/>
      <c r="G8" s="15"/>
      <c r="H8" s="68" t="s">
        <v>64</v>
      </c>
      <c r="I8" s="40"/>
      <c r="J8" s="40"/>
      <c r="K8" s="40"/>
      <c r="L8" s="40"/>
      <c r="M8" s="40"/>
      <c r="N8" s="40"/>
      <c r="O8" s="40"/>
    </row>
    <row r="9" spans="2:15" s="8" customFormat="1" ht="27" customHeight="1" x14ac:dyDescent="0.25">
      <c r="B9" s="26" t="s">
        <v>43</v>
      </c>
      <c r="C9" s="48" t="s">
        <v>60</v>
      </c>
      <c r="D9" s="27" t="s">
        <v>61</v>
      </c>
      <c r="E9" s="95" t="s">
        <v>62</v>
      </c>
      <c r="F9" s="96" t="s">
        <v>63</v>
      </c>
      <c r="G9" s="91" t="s">
        <v>67</v>
      </c>
      <c r="H9" s="48" t="s">
        <v>18</v>
      </c>
      <c r="I9" s="49" t="s">
        <v>70</v>
      </c>
      <c r="J9" s="49" t="s">
        <v>71</v>
      </c>
      <c r="K9" s="49" t="s">
        <v>72</v>
      </c>
      <c r="L9" s="49" t="s">
        <v>73</v>
      </c>
      <c r="M9" s="49" t="s">
        <v>25</v>
      </c>
      <c r="N9" s="49" t="s">
        <v>57</v>
      </c>
      <c r="O9" s="97" t="s">
        <v>11</v>
      </c>
    </row>
    <row r="10" spans="2:15" x14ac:dyDescent="0.25">
      <c r="B10" s="28"/>
      <c r="C10" s="101"/>
      <c r="D10" s="29"/>
      <c r="E10" s="19"/>
      <c r="F10" s="88"/>
      <c r="G10" s="92"/>
      <c r="H10" s="102"/>
      <c r="I10" s="103"/>
      <c r="J10" s="103"/>
      <c r="K10" s="103"/>
      <c r="L10" s="103"/>
      <c r="M10" s="104"/>
      <c r="N10" s="103"/>
      <c r="O10" s="98"/>
    </row>
    <row r="11" spans="2:15" x14ac:dyDescent="0.25">
      <c r="B11" s="16"/>
      <c r="C11" s="105"/>
      <c r="D11" s="17"/>
      <c r="E11" s="18"/>
      <c r="F11" s="89"/>
      <c r="G11" s="93"/>
      <c r="H11" s="106"/>
      <c r="I11" s="107"/>
      <c r="J11" s="107"/>
      <c r="K11" s="107"/>
      <c r="L11" s="107"/>
      <c r="M11" s="108"/>
      <c r="N11" s="107"/>
      <c r="O11" s="99"/>
    </row>
    <row r="12" spans="2:15" x14ac:dyDescent="0.25">
      <c r="B12" s="16"/>
      <c r="C12" s="105"/>
      <c r="D12" s="17"/>
      <c r="E12" s="18"/>
      <c r="F12" s="89"/>
      <c r="G12" s="93"/>
      <c r="H12" s="106"/>
      <c r="I12" s="107"/>
      <c r="J12" s="107"/>
      <c r="K12" s="107"/>
      <c r="L12" s="107"/>
      <c r="M12" s="108"/>
      <c r="N12" s="107"/>
      <c r="O12" s="99"/>
    </row>
    <row r="13" spans="2:15" x14ac:dyDescent="0.25">
      <c r="B13" s="16"/>
      <c r="C13" s="105"/>
      <c r="D13" s="17"/>
      <c r="E13" s="18"/>
      <c r="F13" s="89"/>
      <c r="G13" s="93"/>
      <c r="H13" s="106"/>
      <c r="I13" s="107"/>
      <c r="J13" s="107"/>
      <c r="K13" s="107"/>
      <c r="L13" s="107"/>
      <c r="M13" s="108"/>
      <c r="N13" s="107"/>
      <c r="O13" s="99"/>
    </row>
    <row r="14" spans="2:15" x14ac:dyDescent="0.25">
      <c r="B14" s="16"/>
      <c r="C14" s="105"/>
      <c r="D14" s="17"/>
      <c r="E14" s="18"/>
      <c r="F14" s="89"/>
      <c r="G14" s="93"/>
      <c r="H14" s="106"/>
      <c r="I14" s="107"/>
      <c r="J14" s="107"/>
      <c r="K14" s="107"/>
      <c r="L14" s="107"/>
      <c r="M14" s="108"/>
      <c r="N14" s="107"/>
      <c r="O14" s="99"/>
    </row>
    <row r="15" spans="2:15" x14ac:dyDescent="0.25">
      <c r="B15" s="16"/>
      <c r="C15" s="105"/>
      <c r="D15" s="17"/>
      <c r="E15" s="18"/>
      <c r="F15" s="89"/>
      <c r="G15" s="93"/>
      <c r="H15" s="106"/>
      <c r="I15" s="107"/>
      <c r="J15" s="107"/>
      <c r="K15" s="107"/>
      <c r="L15" s="107"/>
      <c r="M15" s="108"/>
      <c r="N15" s="107"/>
      <c r="O15" s="99"/>
    </row>
    <row r="16" spans="2:15" x14ac:dyDescent="0.25">
      <c r="B16" s="16"/>
      <c r="C16" s="105"/>
      <c r="D16" s="17"/>
      <c r="E16" s="18"/>
      <c r="F16" s="89"/>
      <c r="G16" s="93"/>
      <c r="H16" s="106"/>
      <c r="I16" s="107"/>
      <c r="J16" s="107"/>
      <c r="K16" s="107"/>
      <c r="L16" s="107"/>
      <c r="M16" s="108"/>
      <c r="N16" s="107"/>
      <c r="O16" s="99"/>
    </row>
    <row r="17" spans="2:15" x14ac:dyDescent="0.25">
      <c r="B17" s="16"/>
      <c r="C17" s="105"/>
      <c r="D17" s="17"/>
      <c r="E17" s="18"/>
      <c r="F17" s="89"/>
      <c r="G17" s="93"/>
      <c r="H17" s="106"/>
      <c r="I17" s="107"/>
      <c r="J17" s="107"/>
      <c r="K17" s="107"/>
      <c r="L17" s="107"/>
      <c r="M17" s="108"/>
      <c r="N17" s="107"/>
      <c r="O17" s="99"/>
    </row>
    <row r="18" spans="2:15" x14ac:dyDescent="0.25">
      <c r="B18" s="16"/>
      <c r="C18" s="105"/>
      <c r="D18" s="17"/>
      <c r="E18" s="18"/>
      <c r="F18" s="89"/>
      <c r="G18" s="93"/>
      <c r="H18" s="106"/>
      <c r="I18" s="107"/>
      <c r="J18" s="107"/>
      <c r="K18" s="107"/>
      <c r="L18" s="107"/>
      <c r="M18" s="108"/>
      <c r="N18" s="107"/>
      <c r="O18" s="99"/>
    </row>
    <row r="19" spans="2:15" x14ac:dyDescent="0.25">
      <c r="B19" s="21"/>
      <c r="C19" s="109"/>
      <c r="D19" s="22"/>
      <c r="E19" s="20"/>
      <c r="F19" s="90"/>
      <c r="G19" s="94"/>
      <c r="H19" s="110"/>
      <c r="I19" s="111"/>
      <c r="J19" s="111"/>
      <c r="K19" s="111"/>
      <c r="L19" s="111"/>
      <c r="M19" s="112"/>
      <c r="N19" s="111"/>
      <c r="O19" s="100"/>
    </row>
  </sheetData>
  <sheetProtection algorithmName="SHA-512" hashValue="onrt+t3KzrHDwLHebPSQtWWZbefrhWabWBUKWNVGrm7VrqpjwrYptsBeF5joRVg7oio0uqoaHWju5CDs7cBTqg==" saltValue="lvhYcdIngJxz84KcNb5sOQ==" spinCount="100000" sheet="1" objects="1" scenarios="1"/>
  <conditionalFormatting sqref="C10:O19">
    <cfRule type="expression" dxfId="179" priority="1">
      <formula>IF($B10="",TRUE,FALSE)</formula>
    </cfRule>
    <cfRule type="expression" dxfId="178" priority="1651">
      <formula>IF(AND($B10&lt;&gt;"",C10=""),TRUE,FALSE)</formula>
    </cfRule>
  </conditionalFormatting>
  <conditionalFormatting sqref="B10:B19">
    <cfRule type="expression" dxfId="177" priority="2">
      <formula>IF($B10="",TRUE,FALSE)</formula>
    </cfRule>
  </conditionalFormatting>
  <dataValidations count="3">
    <dataValidation type="list" allowBlank="1" showInputMessage="1" showErrorMessage="1" sqref="O10:O19" xr:uid="{00000000-0002-0000-0300-000000000000}">
      <formula1>"Data, Diesel Testing Exemption, Evaporative Demonstration Exemption, Not Applicable"</formula1>
    </dataValidation>
    <dataValidation type="list" allowBlank="1" showInputMessage="1" showErrorMessage="1" sqref="G10:G19" xr:uid="{00000000-0002-0000-0300-000001000000}">
      <formula1>"Yes, No"</formula1>
    </dataValidation>
    <dataValidation type="list" allowBlank="1" showInputMessage="1" showErrorMessage="1" sqref="B10:B19" xr:uid="{00000000-0002-0000-0300-000002000000}">
      <formula1>FamiliesGroups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20"/>
  <sheetViews>
    <sheetView showGridLines="0" workbookViewId="0"/>
  </sheetViews>
  <sheetFormatPr defaultRowHeight="15" x14ac:dyDescent="0.25"/>
  <cols>
    <col min="1" max="1" width="1.28515625" customWidth="1"/>
    <col min="2" max="2" width="21.28515625" customWidth="1"/>
    <col min="3" max="3" width="16.28515625" bestFit="1" customWidth="1"/>
    <col min="4" max="4" width="11.42578125" bestFit="1" customWidth="1"/>
    <col min="5" max="23" width="6.7109375" customWidth="1"/>
    <col min="24" max="24" width="16.28515625" bestFit="1" customWidth="1"/>
    <col min="25" max="26" width="6.7109375" customWidth="1"/>
    <col min="27" max="27" width="1.28515625" customWidth="1"/>
  </cols>
  <sheetData>
    <row r="1" spans="2:26" x14ac:dyDescent="0.25">
      <c r="B1" s="68" t="s">
        <v>65</v>
      </c>
      <c r="C1" s="69"/>
      <c r="D1" s="70"/>
      <c r="E1" s="70"/>
      <c r="F1" s="70"/>
      <c r="G1" s="70"/>
      <c r="H1" s="70"/>
    </row>
    <row r="2" spans="2:26" ht="9" customHeight="1" x14ac:dyDescent="0.25">
      <c r="C2" s="69"/>
      <c r="D2" s="70"/>
      <c r="E2" s="70"/>
      <c r="F2" s="70"/>
      <c r="G2" s="70"/>
      <c r="H2" s="70"/>
    </row>
    <row r="3" spans="2:26" ht="18.75" x14ac:dyDescent="0.25">
      <c r="B3" s="71" t="s">
        <v>42</v>
      </c>
      <c r="C3" s="69"/>
      <c r="D3" s="70"/>
      <c r="E3" s="70"/>
      <c r="F3" s="70"/>
      <c r="G3" s="70"/>
      <c r="H3" s="70"/>
    </row>
    <row r="4" spans="2:26" s="70" customFormat="1" ht="12.75" x14ac:dyDescent="0.2">
      <c r="B4" s="72" t="str">
        <f>General!B4</f>
        <v>:Last revised 06/06/2023</v>
      </c>
      <c r="C4" s="69"/>
    </row>
    <row r="5" spans="2:26" ht="9" customHeight="1" x14ac:dyDescent="0.25">
      <c r="B5" s="69"/>
      <c r="C5" s="69"/>
      <c r="D5" s="70"/>
      <c r="E5" s="70"/>
      <c r="F5" s="70"/>
      <c r="G5" s="70"/>
    </row>
    <row r="6" spans="2:26" ht="16.5" thickBot="1" x14ac:dyDescent="0.3">
      <c r="B6" s="14" t="s">
        <v>33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2:26" ht="6" customHeight="1" x14ac:dyDescent="0.25"/>
    <row r="8" spans="2:26" ht="15.75" thickBot="1" x14ac:dyDescent="0.3">
      <c r="B8" s="12" t="s">
        <v>43</v>
      </c>
      <c r="C8" s="47" t="s">
        <v>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33" t="s">
        <v>11</v>
      </c>
      <c r="Y8" s="34"/>
      <c r="Z8" s="34"/>
    </row>
    <row r="9" spans="2:26" ht="24" customHeight="1" x14ac:dyDescent="0.25">
      <c r="B9" s="53"/>
      <c r="C9" s="51"/>
      <c r="D9" s="38" t="s">
        <v>53</v>
      </c>
      <c r="E9" s="56"/>
      <c r="F9" s="55" t="s">
        <v>18</v>
      </c>
      <c r="G9" s="56"/>
      <c r="H9" s="59" t="s">
        <v>19</v>
      </c>
      <c r="I9" s="59"/>
      <c r="J9" s="55" t="s">
        <v>28</v>
      </c>
      <c r="K9" s="56"/>
      <c r="L9" s="55" t="s">
        <v>68</v>
      </c>
      <c r="M9" s="56"/>
      <c r="N9" s="55" t="s">
        <v>69</v>
      </c>
      <c r="O9" s="56"/>
      <c r="P9" s="55" t="s">
        <v>24</v>
      </c>
      <c r="Q9" s="38"/>
      <c r="R9" s="56"/>
      <c r="S9" s="59" t="s">
        <v>25</v>
      </c>
      <c r="T9" s="59"/>
      <c r="U9" s="55" t="s">
        <v>57</v>
      </c>
      <c r="V9" s="38"/>
      <c r="W9" s="56"/>
      <c r="X9" s="51"/>
      <c r="Y9" s="38" t="s">
        <v>11</v>
      </c>
      <c r="Z9" s="39"/>
    </row>
    <row r="10" spans="2:26" ht="12" customHeight="1" x14ac:dyDescent="0.25">
      <c r="B10" s="54" t="s">
        <v>43</v>
      </c>
      <c r="C10" s="52" t="s">
        <v>8</v>
      </c>
      <c r="D10" s="57" t="s">
        <v>54</v>
      </c>
      <c r="E10" s="57" t="s">
        <v>55</v>
      </c>
      <c r="F10" s="58" t="s">
        <v>5</v>
      </c>
      <c r="G10" s="24" t="s">
        <v>27</v>
      </c>
      <c r="H10" s="58" t="s">
        <v>5</v>
      </c>
      <c r="I10" s="24" t="s">
        <v>27</v>
      </c>
      <c r="J10" s="58" t="s">
        <v>5</v>
      </c>
      <c r="K10" s="24" t="s">
        <v>27</v>
      </c>
      <c r="L10" s="58" t="s">
        <v>5</v>
      </c>
      <c r="M10" s="24" t="s">
        <v>27</v>
      </c>
      <c r="N10" s="23" t="s">
        <v>5</v>
      </c>
      <c r="O10" s="24" t="s">
        <v>27</v>
      </c>
      <c r="P10" s="23" t="s">
        <v>5</v>
      </c>
      <c r="Q10" s="24" t="s">
        <v>29</v>
      </c>
      <c r="R10" s="24" t="s">
        <v>27</v>
      </c>
      <c r="S10" s="23" t="s">
        <v>5</v>
      </c>
      <c r="T10" s="24" t="s">
        <v>27</v>
      </c>
      <c r="U10" s="23" t="s">
        <v>5</v>
      </c>
      <c r="V10" s="24" t="s">
        <v>29</v>
      </c>
      <c r="W10" s="24" t="s">
        <v>27</v>
      </c>
      <c r="X10" s="50" t="s">
        <v>8</v>
      </c>
      <c r="Y10" s="23" t="s">
        <v>5</v>
      </c>
      <c r="Z10" s="25" t="s">
        <v>27</v>
      </c>
    </row>
    <row r="11" spans="2:26" x14ac:dyDescent="0.25">
      <c r="B11" s="31">
        <v>1</v>
      </c>
      <c r="C11" s="113"/>
      <c r="D11" s="122"/>
      <c r="E11" s="122"/>
      <c r="F11" s="114" t="str">
        <f>IF(AND($B11&lt;&gt;"",$C11&lt;&gt;""),IF(INDEX(Stds!$A$2:$L$7,MATCH('Cert Levels'!$C11,Stds!$B$2:$B$7,0),4)&lt;&gt;"",INDEX(Stds!$A$2:$L$7,MATCH('Cert Levels'!$C11,Stds!$B$2:$B$7,0),4),""),"")</f>
        <v/>
      </c>
      <c r="G11" s="123"/>
      <c r="H11" s="114" t="str">
        <f>IF(AND($B11&lt;&gt;"",$C11&lt;&gt;""),IF(INDEX(Stds!$A$2:$L$7,MATCH('Cert Levels'!$C11,Stds!$B$2:$B$7,0),5)&lt;&gt;"",INDEX(Stds!$A$2:$L$7,MATCH('Cert Levels'!$C11,Stds!$B$2:$B$7,0),5),""),"")</f>
        <v/>
      </c>
      <c r="I11" s="123"/>
      <c r="J11" s="114" t="str">
        <f>IF(AND($B11&lt;&gt;"",$C11&lt;&gt;""),IF(INDEX(Stds!$A$2:$L$7,MATCH('Cert Levels'!$C11,Stds!$B$2:$B$7,0),6)&lt;&gt;"",INDEX(Stds!$A$2:$L$7,MATCH('Cert Levels'!$C11,Stds!$B$2:$B$7,0),6),""),"")</f>
        <v/>
      </c>
      <c r="K11" s="123"/>
      <c r="L11" s="124" t="str">
        <f>IF(AND($B11&lt;&gt;"",$C11&lt;&gt;""),IF(INDEX(Stds!$A$2:$L$7,MATCH('Cert Levels'!$C11,Stds!$B$2:$B$7,0),7)&lt;&gt;"",INDEX(Stds!$A$2:$L$7,MATCH('Cert Levels'!$C11,Stds!$B$2:$B$7,0),7),""),"")</f>
        <v/>
      </c>
      <c r="M11" s="125"/>
      <c r="N11" s="126" t="str">
        <f>IF(AND($B11&lt;&gt;"",$C11&lt;&gt;""),IF(INDEX(Stds!$A$2:$L$7,MATCH('Cert Levels'!$C11,Stds!$B$2:$B$7,0),8)&lt;&gt;"",INDEX(Stds!$A$2:$L$7,MATCH('Cert Levels'!$C11,Stds!$B$2:$B$7,0),8),""),"")</f>
        <v/>
      </c>
      <c r="O11" s="123"/>
      <c r="P11" s="124" t="str">
        <f>IF(AND($B11&lt;&gt;"",$C11&lt;&gt;""),IF(INDEX(Stds!$A$2:$L$7,MATCH('Cert Levels'!$C11,Stds!$B$2:$B$7,0),9)&lt;&gt;"",INDEX(Stds!$A$2:$L$7,MATCH('Cert Levels'!$C11,Stds!$B$2:$B$7,0),9),""),"")</f>
        <v/>
      </c>
      <c r="Q11" s="123"/>
      <c r="R11" s="125"/>
      <c r="S11" s="124" t="str">
        <f>IF(AND($B11&lt;&gt;"",$C11&lt;&gt;""),IF(INDEX(Stds!$A$2:$L$7,MATCH('Cert Levels'!$C11,Stds!$B$2:$B$7,0),10)&lt;&gt;"",INDEX(Stds!$A$2:$L$7,MATCH('Cert Levels'!$C11,Stds!$B$2:$B$7,0),10),""),"")</f>
        <v/>
      </c>
      <c r="T11" s="125"/>
      <c r="U11" s="114" t="str">
        <f>IF(AND($B11&lt;&gt;"",$C11&lt;&gt;""),IF(INDEX(Stds!$A$2:$L$7,MATCH('Cert Levels'!$C11,Stds!$B$2:$B$7,0),11)&lt;&gt;"",INDEX(Stds!$A$2:$L$7,MATCH('Cert Levels'!$C11,Stds!$B$2:$B$7,0),11),""),"")</f>
        <v/>
      </c>
      <c r="V11" s="123"/>
      <c r="W11" s="115"/>
      <c r="X11" s="113"/>
      <c r="Y11" s="114" t="str">
        <f>IF(AND($B11&lt;&gt;"",$X11&lt;&gt;""),IF(INDEX(Stds!$A$8:$L$11,MATCH($X11,Stds!$B$8:$B$11,0),12)&lt;&gt;"",INDEX(Stds!$A$8:$L$11,MATCH($X11,Stds!$B$8:$B$11,0),12),""),"")</f>
        <v/>
      </c>
      <c r="Z11" s="115"/>
    </row>
    <row r="12" spans="2:26" x14ac:dyDescent="0.25">
      <c r="B12" s="32"/>
      <c r="C12" s="116"/>
      <c r="D12" s="127"/>
      <c r="E12" s="127"/>
      <c r="F12" s="117" t="str">
        <f>IF(AND($B12&lt;&gt;"",$C12&lt;&gt;""),IF(INDEX(Stds!$A$2:$L$7,MATCH('Cert Levels'!$C12,Stds!$B$2:$B$7,0),4)&lt;&gt;"",INDEX(Stds!$A$2:$L$7,MATCH('Cert Levels'!$C12,Stds!$B$2:$B$7,0),4),""),"")</f>
        <v/>
      </c>
      <c r="G12" s="128"/>
      <c r="H12" s="117" t="str">
        <f>IF(AND($B12&lt;&gt;"",$C12&lt;&gt;""),IF(INDEX(Stds!$A$2:$L$7,MATCH('Cert Levels'!$C12,Stds!$B$2:$B$7,0),5)&lt;&gt;"",INDEX(Stds!$A$2:$L$7,MATCH('Cert Levels'!$C12,Stds!$B$2:$B$7,0),5),""),"")</f>
        <v/>
      </c>
      <c r="I12" s="128"/>
      <c r="J12" s="117" t="str">
        <f>IF(AND($B12&lt;&gt;"",$C12&lt;&gt;""),IF(INDEX(Stds!$A$2:$L$7,MATCH('Cert Levels'!$C12,Stds!$B$2:$B$7,0),6)&lt;&gt;"",INDEX(Stds!$A$2:$L$7,MATCH('Cert Levels'!$C12,Stds!$B$2:$B$7,0),6),""),"")</f>
        <v/>
      </c>
      <c r="K12" s="128"/>
      <c r="L12" s="129" t="str">
        <f>IF(AND($B12&lt;&gt;"",$C12&lt;&gt;""),IF(INDEX(Stds!$A$2:$L$7,MATCH('Cert Levels'!$C12,Stds!$B$2:$B$7,0),7)&lt;&gt;"",INDEX(Stds!$A$2:$L$7,MATCH('Cert Levels'!$C12,Stds!$B$2:$B$7,0),7),""),"")</f>
        <v/>
      </c>
      <c r="M12" s="130"/>
      <c r="N12" s="131" t="str">
        <f>IF(AND($B12&lt;&gt;"",$C12&lt;&gt;""),IF(INDEX(Stds!$A$2:$L$7,MATCH('Cert Levels'!$C12,Stds!$B$2:$B$7,0),8)&lt;&gt;"",INDEX(Stds!$A$2:$L$7,MATCH('Cert Levels'!$C12,Stds!$B$2:$B$7,0),8),""),"")</f>
        <v/>
      </c>
      <c r="O12" s="128"/>
      <c r="P12" s="129" t="str">
        <f>IF(AND($B12&lt;&gt;"",$C12&lt;&gt;""),IF(INDEX(Stds!$A$2:$L$7,MATCH('Cert Levels'!$C12,Stds!$B$2:$B$7,0),9)&lt;&gt;"",INDEX(Stds!$A$2:$L$7,MATCH('Cert Levels'!$C12,Stds!$B$2:$B$7,0),9),""),"")</f>
        <v/>
      </c>
      <c r="Q12" s="128"/>
      <c r="R12" s="130"/>
      <c r="S12" s="129" t="str">
        <f>IF(AND($B12&lt;&gt;"",$C12&lt;&gt;""),IF(INDEX(Stds!$A$2:$L$7,MATCH('Cert Levels'!$C12,Stds!$B$2:$B$7,0),10)&lt;&gt;"",INDEX(Stds!$A$2:$L$7,MATCH('Cert Levels'!$C12,Stds!$B$2:$B$7,0),10),""),"")</f>
        <v/>
      </c>
      <c r="T12" s="130"/>
      <c r="U12" s="117" t="str">
        <f>IF(AND($B12&lt;&gt;"",$C12&lt;&gt;""),IF(INDEX(Stds!$A$2:$L$7,MATCH('Cert Levels'!$C12,Stds!$B$2:$B$7,0),11)&lt;&gt;"",INDEX(Stds!$A$2:$L$7,MATCH('Cert Levels'!$C12,Stds!$B$2:$B$7,0),11),""),"")</f>
        <v/>
      </c>
      <c r="V12" s="128"/>
      <c r="W12" s="118"/>
      <c r="X12" s="116"/>
      <c r="Y12" s="117" t="str">
        <f>IF(AND($B12&lt;&gt;"",$X12&lt;&gt;""),IF(INDEX(Stds!$A$8:$L$11,MATCH($X12,Stds!$B$8:$B$11,0),12)&lt;&gt;"",INDEX(Stds!$A$8:$L$11,MATCH($X12,Stds!$B$8:$B$11,0),12),""),"")</f>
        <v/>
      </c>
      <c r="Z12" s="118"/>
    </row>
    <row r="13" spans="2:26" x14ac:dyDescent="0.25">
      <c r="B13" s="32"/>
      <c r="C13" s="116"/>
      <c r="D13" s="127"/>
      <c r="E13" s="127"/>
      <c r="F13" s="117" t="str">
        <f>IF(AND($B13&lt;&gt;"",$C13&lt;&gt;""),IF(INDEX(Stds!$A$2:$L$7,MATCH('Cert Levels'!$C13,Stds!$B$2:$B$7,0),4)&lt;&gt;"",INDEX(Stds!$A$2:$L$7,MATCH('Cert Levels'!$C13,Stds!$B$2:$B$7,0),4),""),"")</f>
        <v/>
      </c>
      <c r="G13" s="128"/>
      <c r="H13" s="117" t="str">
        <f>IF(AND($B13&lt;&gt;"",$C13&lt;&gt;""),IF(INDEX(Stds!$A$2:$L$7,MATCH('Cert Levels'!$C13,Stds!$B$2:$B$7,0),5)&lt;&gt;"",INDEX(Stds!$A$2:$L$7,MATCH('Cert Levels'!$C13,Stds!$B$2:$B$7,0),5),""),"")</f>
        <v/>
      </c>
      <c r="I13" s="128"/>
      <c r="J13" s="117" t="str">
        <f>IF(AND($B13&lt;&gt;"",$C13&lt;&gt;""),IF(INDEX(Stds!$A$2:$L$7,MATCH('Cert Levels'!$C13,Stds!$B$2:$B$7,0),6)&lt;&gt;"",INDEX(Stds!$A$2:$L$7,MATCH('Cert Levels'!$C13,Stds!$B$2:$B$7,0),6),""),"")</f>
        <v/>
      </c>
      <c r="K13" s="128"/>
      <c r="L13" s="129" t="str">
        <f>IF(AND($B13&lt;&gt;"",$C13&lt;&gt;""),IF(INDEX(Stds!$A$2:$L$7,MATCH('Cert Levels'!$C13,Stds!$B$2:$B$7,0),7)&lt;&gt;"",INDEX(Stds!$A$2:$L$7,MATCH('Cert Levels'!$C13,Stds!$B$2:$B$7,0),7),""),"")</f>
        <v/>
      </c>
      <c r="M13" s="130"/>
      <c r="N13" s="131" t="str">
        <f>IF(AND($B13&lt;&gt;"",$C13&lt;&gt;""),IF(INDEX(Stds!$A$2:$L$7,MATCH('Cert Levels'!$C13,Stds!$B$2:$B$7,0),8)&lt;&gt;"",INDEX(Stds!$A$2:$L$7,MATCH('Cert Levels'!$C13,Stds!$B$2:$B$7,0),8),""),"")</f>
        <v/>
      </c>
      <c r="O13" s="128"/>
      <c r="P13" s="129" t="str">
        <f>IF(AND($B13&lt;&gt;"",$C13&lt;&gt;""),IF(INDEX(Stds!$A$2:$L$7,MATCH('Cert Levels'!$C13,Stds!$B$2:$B$7,0),9)&lt;&gt;"",INDEX(Stds!$A$2:$L$7,MATCH('Cert Levels'!$C13,Stds!$B$2:$B$7,0),9),""),"")</f>
        <v/>
      </c>
      <c r="Q13" s="128"/>
      <c r="R13" s="130"/>
      <c r="S13" s="129" t="str">
        <f>IF(AND($B13&lt;&gt;"",$C13&lt;&gt;""),IF(INDEX(Stds!$A$2:$L$7,MATCH('Cert Levels'!$C13,Stds!$B$2:$B$7,0),10)&lt;&gt;"",INDEX(Stds!$A$2:$L$7,MATCH('Cert Levels'!$C13,Stds!$B$2:$B$7,0),10),""),"")</f>
        <v/>
      </c>
      <c r="T13" s="130"/>
      <c r="U13" s="117" t="str">
        <f>IF(AND($B13&lt;&gt;"",$C13&lt;&gt;""),IF(INDEX(Stds!$A$2:$L$7,MATCH('Cert Levels'!$C13,Stds!$B$2:$B$7,0),11)&lt;&gt;"",INDEX(Stds!$A$2:$L$7,MATCH('Cert Levels'!$C13,Stds!$B$2:$B$7,0),11),""),"")</f>
        <v/>
      </c>
      <c r="V13" s="128"/>
      <c r="W13" s="118"/>
      <c r="X13" s="116"/>
      <c r="Y13" s="117" t="str">
        <f>IF(AND($B13&lt;&gt;"",$X13&lt;&gt;""),IF(INDEX(Stds!$A$8:$L$11,MATCH($X13,Stds!$B$8:$B$11,0),12)&lt;&gt;"",INDEX(Stds!$A$8:$L$11,MATCH($X13,Stds!$B$8:$B$11,0),12),""),"")</f>
        <v/>
      </c>
      <c r="Z13" s="118"/>
    </row>
    <row r="14" spans="2:26" x14ac:dyDescent="0.25">
      <c r="B14" s="32"/>
      <c r="C14" s="116"/>
      <c r="D14" s="127"/>
      <c r="E14" s="127"/>
      <c r="F14" s="117" t="str">
        <f>IF(AND($B14&lt;&gt;"",$C14&lt;&gt;""),IF(INDEX(Stds!$A$2:$L$7,MATCH('Cert Levels'!$C14,Stds!$B$2:$B$7,0),4)&lt;&gt;"",INDEX(Stds!$A$2:$L$7,MATCH('Cert Levels'!$C14,Stds!$B$2:$B$7,0),4),""),"")</f>
        <v/>
      </c>
      <c r="G14" s="128"/>
      <c r="H14" s="117" t="str">
        <f>IF(AND($B14&lt;&gt;"",$C14&lt;&gt;""),IF(INDEX(Stds!$A$2:$L$7,MATCH('Cert Levels'!$C14,Stds!$B$2:$B$7,0),5)&lt;&gt;"",INDEX(Stds!$A$2:$L$7,MATCH('Cert Levels'!$C14,Stds!$B$2:$B$7,0),5),""),"")</f>
        <v/>
      </c>
      <c r="I14" s="128"/>
      <c r="J14" s="117" t="str">
        <f>IF(AND($B14&lt;&gt;"",$C14&lt;&gt;""),IF(INDEX(Stds!$A$2:$L$7,MATCH('Cert Levels'!$C14,Stds!$B$2:$B$7,0),6)&lt;&gt;"",INDEX(Stds!$A$2:$L$7,MATCH('Cert Levels'!$C14,Stds!$B$2:$B$7,0),6),""),"")</f>
        <v/>
      </c>
      <c r="K14" s="128"/>
      <c r="L14" s="129" t="str">
        <f>IF(AND($B14&lt;&gt;"",$C14&lt;&gt;""),IF(INDEX(Stds!$A$2:$L$7,MATCH('Cert Levels'!$C14,Stds!$B$2:$B$7,0),7)&lt;&gt;"",INDEX(Stds!$A$2:$L$7,MATCH('Cert Levels'!$C14,Stds!$B$2:$B$7,0),7),""),"")</f>
        <v/>
      </c>
      <c r="M14" s="130"/>
      <c r="N14" s="131" t="str">
        <f>IF(AND($B14&lt;&gt;"",$C14&lt;&gt;""),IF(INDEX(Stds!$A$2:$L$7,MATCH('Cert Levels'!$C14,Stds!$B$2:$B$7,0),8)&lt;&gt;"",INDEX(Stds!$A$2:$L$7,MATCH('Cert Levels'!$C14,Stds!$B$2:$B$7,0),8),""),"")</f>
        <v/>
      </c>
      <c r="O14" s="128"/>
      <c r="P14" s="129" t="str">
        <f>IF(AND($B14&lt;&gt;"",$C14&lt;&gt;""),IF(INDEX(Stds!$A$2:$L$7,MATCH('Cert Levels'!$C14,Stds!$B$2:$B$7,0),9)&lt;&gt;"",INDEX(Stds!$A$2:$L$7,MATCH('Cert Levels'!$C14,Stds!$B$2:$B$7,0),9),""),"")</f>
        <v/>
      </c>
      <c r="Q14" s="128"/>
      <c r="R14" s="130"/>
      <c r="S14" s="129" t="str">
        <f>IF(AND($B14&lt;&gt;"",$C14&lt;&gt;""),IF(INDEX(Stds!$A$2:$L$7,MATCH('Cert Levels'!$C14,Stds!$B$2:$B$7,0),10)&lt;&gt;"",INDEX(Stds!$A$2:$L$7,MATCH('Cert Levels'!$C14,Stds!$B$2:$B$7,0),10),""),"")</f>
        <v/>
      </c>
      <c r="T14" s="130"/>
      <c r="U14" s="117" t="str">
        <f>IF(AND($B14&lt;&gt;"",$C14&lt;&gt;""),IF(INDEX(Stds!$A$2:$L$7,MATCH('Cert Levels'!$C14,Stds!$B$2:$B$7,0),11)&lt;&gt;"",INDEX(Stds!$A$2:$L$7,MATCH('Cert Levels'!$C14,Stds!$B$2:$B$7,0),11),""),"")</f>
        <v/>
      </c>
      <c r="V14" s="128"/>
      <c r="W14" s="118"/>
      <c r="X14" s="116"/>
      <c r="Y14" s="117" t="str">
        <f>IF(AND($B14&lt;&gt;"",$X14&lt;&gt;""),IF(INDEX(Stds!$A$8:$L$11,MATCH($X14,Stds!$B$8:$B$11,0),12)&lt;&gt;"",INDEX(Stds!$A$8:$L$11,MATCH($X14,Stds!$B$8:$B$11,0),12),""),"")</f>
        <v/>
      </c>
      <c r="Z14" s="118"/>
    </row>
    <row r="15" spans="2:26" x14ac:dyDescent="0.25">
      <c r="B15" s="32"/>
      <c r="C15" s="116"/>
      <c r="D15" s="127"/>
      <c r="E15" s="127"/>
      <c r="F15" s="117" t="str">
        <f>IF(AND($B15&lt;&gt;"",$C15&lt;&gt;""),IF(INDEX(Stds!$A$2:$L$7,MATCH('Cert Levels'!$C15,Stds!$B$2:$B$7,0),4)&lt;&gt;"",INDEX(Stds!$A$2:$L$7,MATCH('Cert Levels'!$C15,Stds!$B$2:$B$7,0),4),""),"")</f>
        <v/>
      </c>
      <c r="G15" s="128"/>
      <c r="H15" s="117" t="str">
        <f>IF(AND($B15&lt;&gt;"",$C15&lt;&gt;""),IF(INDEX(Stds!$A$2:$L$7,MATCH('Cert Levels'!$C15,Stds!$B$2:$B$7,0),5)&lt;&gt;"",INDEX(Stds!$A$2:$L$7,MATCH('Cert Levels'!$C15,Stds!$B$2:$B$7,0),5),""),"")</f>
        <v/>
      </c>
      <c r="I15" s="128"/>
      <c r="J15" s="117" t="str">
        <f>IF(AND($B15&lt;&gt;"",$C15&lt;&gt;""),IF(INDEX(Stds!$A$2:$L$7,MATCH('Cert Levels'!$C15,Stds!$B$2:$B$7,0),6)&lt;&gt;"",INDEX(Stds!$A$2:$L$7,MATCH('Cert Levels'!$C15,Stds!$B$2:$B$7,0),6),""),"")</f>
        <v/>
      </c>
      <c r="K15" s="128"/>
      <c r="L15" s="129" t="str">
        <f>IF(AND($B15&lt;&gt;"",$C15&lt;&gt;""),IF(INDEX(Stds!$A$2:$L$7,MATCH('Cert Levels'!$C15,Stds!$B$2:$B$7,0),7)&lt;&gt;"",INDEX(Stds!$A$2:$L$7,MATCH('Cert Levels'!$C15,Stds!$B$2:$B$7,0),7),""),"")</f>
        <v/>
      </c>
      <c r="M15" s="130"/>
      <c r="N15" s="131" t="str">
        <f>IF(AND($B15&lt;&gt;"",$C15&lt;&gt;""),IF(INDEX(Stds!$A$2:$L$7,MATCH('Cert Levels'!$C15,Stds!$B$2:$B$7,0),8)&lt;&gt;"",INDEX(Stds!$A$2:$L$7,MATCH('Cert Levels'!$C15,Stds!$B$2:$B$7,0),8),""),"")</f>
        <v/>
      </c>
      <c r="O15" s="128"/>
      <c r="P15" s="129" t="str">
        <f>IF(AND($B15&lt;&gt;"",$C15&lt;&gt;""),IF(INDEX(Stds!$A$2:$L$7,MATCH('Cert Levels'!$C15,Stds!$B$2:$B$7,0),9)&lt;&gt;"",INDEX(Stds!$A$2:$L$7,MATCH('Cert Levels'!$C15,Stds!$B$2:$B$7,0),9),""),"")</f>
        <v/>
      </c>
      <c r="Q15" s="128"/>
      <c r="R15" s="130"/>
      <c r="S15" s="129" t="str">
        <f>IF(AND($B15&lt;&gt;"",$C15&lt;&gt;""),IF(INDEX(Stds!$A$2:$L$7,MATCH('Cert Levels'!$C15,Stds!$B$2:$B$7,0),10)&lt;&gt;"",INDEX(Stds!$A$2:$L$7,MATCH('Cert Levels'!$C15,Stds!$B$2:$B$7,0),10),""),"")</f>
        <v/>
      </c>
      <c r="T15" s="130"/>
      <c r="U15" s="117" t="str">
        <f>IF(AND($B15&lt;&gt;"",$C15&lt;&gt;""),IF(INDEX(Stds!$A$2:$L$7,MATCH('Cert Levels'!$C15,Stds!$B$2:$B$7,0),11)&lt;&gt;"",INDEX(Stds!$A$2:$L$7,MATCH('Cert Levels'!$C15,Stds!$B$2:$B$7,0),11),""),"")</f>
        <v/>
      </c>
      <c r="V15" s="128"/>
      <c r="W15" s="118"/>
      <c r="X15" s="116"/>
      <c r="Y15" s="117" t="str">
        <f>IF(AND($B15&lt;&gt;"",$X15&lt;&gt;""),IF(INDEX(Stds!$A$8:$L$11,MATCH($X15,Stds!$B$8:$B$11,0),12)&lt;&gt;"",INDEX(Stds!$A$8:$L$11,MATCH($X15,Stds!$B$8:$B$11,0),12),""),"")</f>
        <v/>
      </c>
      <c r="Z15" s="118"/>
    </row>
    <row r="16" spans="2:26" x14ac:dyDescent="0.25">
      <c r="B16" s="32"/>
      <c r="C16" s="116"/>
      <c r="D16" s="127"/>
      <c r="E16" s="127"/>
      <c r="F16" s="117" t="str">
        <f>IF(AND($B16&lt;&gt;"",$C16&lt;&gt;""),IF(INDEX(Stds!$A$2:$L$7,MATCH('Cert Levels'!$C16,Stds!$B$2:$B$7,0),4)&lt;&gt;"",INDEX(Stds!$A$2:$L$7,MATCH('Cert Levels'!$C16,Stds!$B$2:$B$7,0),4),""),"")</f>
        <v/>
      </c>
      <c r="G16" s="128"/>
      <c r="H16" s="117" t="str">
        <f>IF(AND($B16&lt;&gt;"",$C16&lt;&gt;""),IF(INDEX(Stds!$A$2:$L$7,MATCH('Cert Levels'!$C16,Stds!$B$2:$B$7,0),5)&lt;&gt;"",INDEX(Stds!$A$2:$L$7,MATCH('Cert Levels'!$C16,Stds!$B$2:$B$7,0),5),""),"")</f>
        <v/>
      </c>
      <c r="I16" s="128"/>
      <c r="J16" s="117" t="str">
        <f>IF(AND($B16&lt;&gt;"",$C16&lt;&gt;""),IF(INDEX(Stds!$A$2:$L$7,MATCH('Cert Levels'!$C16,Stds!$B$2:$B$7,0),6)&lt;&gt;"",INDEX(Stds!$A$2:$L$7,MATCH('Cert Levels'!$C16,Stds!$B$2:$B$7,0),6),""),"")</f>
        <v/>
      </c>
      <c r="K16" s="128"/>
      <c r="L16" s="129" t="str">
        <f>IF(AND($B16&lt;&gt;"",$C16&lt;&gt;""),IF(INDEX(Stds!$A$2:$L$7,MATCH('Cert Levels'!$C16,Stds!$B$2:$B$7,0),7)&lt;&gt;"",INDEX(Stds!$A$2:$L$7,MATCH('Cert Levels'!$C16,Stds!$B$2:$B$7,0),7),""),"")</f>
        <v/>
      </c>
      <c r="M16" s="130"/>
      <c r="N16" s="131" t="str">
        <f>IF(AND($B16&lt;&gt;"",$C16&lt;&gt;""),IF(INDEX(Stds!$A$2:$L$7,MATCH('Cert Levels'!$C16,Stds!$B$2:$B$7,0),8)&lt;&gt;"",INDEX(Stds!$A$2:$L$7,MATCH('Cert Levels'!$C16,Stds!$B$2:$B$7,0),8),""),"")</f>
        <v/>
      </c>
      <c r="O16" s="128"/>
      <c r="P16" s="129" t="str">
        <f>IF(AND($B16&lt;&gt;"",$C16&lt;&gt;""),IF(INDEX(Stds!$A$2:$L$7,MATCH('Cert Levels'!$C16,Stds!$B$2:$B$7,0),9)&lt;&gt;"",INDEX(Stds!$A$2:$L$7,MATCH('Cert Levels'!$C16,Stds!$B$2:$B$7,0),9),""),"")</f>
        <v/>
      </c>
      <c r="Q16" s="128"/>
      <c r="R16" s="130"/>
      <c r="S16" s="129" t="str">
        <f>IF(AND($B16&lt;&gt;"",$C16&lt;&gt;""),IF(INDEX(Stds!$A$2:$L$7,MATCH('Cert Levels'!$C16,Stds!$B$2:$B$7,0),10)&lt;&gt;"",INDEX(Stds!$A$2:$L$7,MATCH('Cert Levels'!$C16,Stds!$B$2:$B$7,0),10),""),"")</f>
        <v/>
      </c>
      <c r="T16" s="130"/>
      <c r="U16" s="117" t="str">
        <f>IF(AND($B16&lt;&gt;"",$C16&lt;&gt;""),IF(INDEX(Stds!$A$2:$L$7,MATCH('Cert Levels'!$C16,Stds!$B$2:$B$7,0),11)&lt;&gt;"",INDEX(Stds!$A$2:$L$7,MATCH('Cert Levels'!$C16,Stds!$B$2:$B$7,0),11),""),"")</f>
        <v/>
      </c>
      <c r="V16" s="128"/>
      <c r="W16" s="118"/>
      <c r="X16" s="116"/>
      <c r="Y16" s="117" t="str">
        <f>IF(AND($B16&lt;&gt;"",$X16&lt;&gt;""),IF(INDEX(Stds!$A$8:$L$11,MATCH($X16,Stds!$B$8:$B$11,0),12)&lt;&gt;"",INDEX(Stds!$A$8:$L$11,MATCH($X16,Stds!$B$8:$B$11,0),12),""),"")</f>
        <v/>
      </c>
      <c r="Z16" s="118"/>
    </row>
    <row r="17" spans="2:26" x14ac:dyDescent="0.25">
      <c r="B17" s="32"/>
      <c r="C17" s="116"/>
      <c r="D17" s="127"/>
      <c r="E17" s="127"/>
      <c r="F17" s="117" t="str">
        <f>IF(AND($B17&lt;&gt;"",$C17&lt;&gt;""),IF(INDEX(Stds!$A$2:$L$7,MATCH('Cert Levels'!$C17,Stds!$B$2:$B$7,0),4)&lt;&gt;"",INDEX(Stds!$A$2:$L$7,MATCH('Cert Levels'!$C17,Stds!$B$2:$B$7,0),4),""),"")</f>
        <v/>
      </c>
      <c r="G17" s="128"/>
      <c r="H17" s="117" t="str">
        <f>IF(AND($B17&lt;&gt;"",$C17&lt;&gt;""),IF(INDEX(Stds!$A$2:$L$7,MATCH('Cert Levels'!$C17,Stds!$B$2:$B$7,0),5)&lt;&gt;"",INDEX(Stds!$A$2:$L$7,MATCH('Cert Levels'!$C17,Stds!$B$2:$B$7,0),5),""),"")</f>
        <v/>
      </c>
      <c r="I17" s="128"/>
      <c r="J17" s="117" t="str">
        <f>IF(AND($B17&lt;&gt;"",$C17&lt;&gt;""),IF(INDEX(Stds!$A$2:$L$7,MATCH('Cert Levels'!$C17,Stds!$B$2:$B$7,0),6)&lt;&gt;"",INDEX(Stds!$A$2:$L$7,MATCH('Cert Levels'!$C17,Stds!$B$2:$B$7,0),6),""),"")</f>
        <v/>
      </c>
      <c r="K17" s="128"/>
      <c r="L17" s="129" t="str">
        <f>IF(AND($B17&lt;&gt;"",$C17&lt;&gt;""),IF(INDEX(Stds!$A$2:$L$7,MATCH('Cert Levels'!$C17,Stds!$B$2:$B$7,0),7)&lt;&gt;"",INDEX(Stds!$A$2:$L$7,MATCH('Cert Levels'!$C17,Stds!$B$2:$B$7,0),7),""),"")</f>
        <v/>
      </c>
      <c r="M17" s="130"/>
      <c r="N17" s="131" t="str">
        <f>IF(AND($B17&lt;&gt;"",$C17&lt;&gt;""),IF(INDEX(Stds!$A$2:$L$7,MATCH('Cert Levels'!$C17,Stds!$B$2:$B$7,0),8)&lt;&gt;"",INDEX(Stds!$A$2:$L$7,MATCH('Cert Levels'!$C17,Stds!$B$2:$B$7,0),8),""),"")</f>
        <v/>
      </c>
      <c r="O17" s="128"/>
      <c r="P17" s="129" t="str">
        <f>IF(AND($B17&lt;&gt;"",$C17&lt;&gt;""),IF(INDEX(Stds!$A$2:$L$7,MATCH('Cert Levels'!$C17,Stds!$B$2:$B$7,0),9)&lt;&gt;"",INDEX(Stds!$A$2:$L$7,MATCH('Cert Levels'!$C17,Stds!$B$2:$B$7,0),9),""),"")</f>
        <v/>
      </c>
      <c r="Q17" s="128"/>
      <c r="R17" s="130"/>
      <c r="S17" s="129" t="str">
        <f>IF(AND($B17&lt;&gt;"",$C17&lt;&gt;""),IF(INDEX(Stds!$A$2:$L$7,MATCH('Cert Levels'!$C17,Stds!$B$2:$B$7,0),10)&lt;&gt;"",INDEX(Stds!$A$2:$L$7,MATCH('Cert Levels'!$C17,Stds!$B$2:$B$7,0),10),""),"")</f>
        <v/>
      </c>
      <c r="T17" s="130"/>
      <c r="U17" s="117" t="str">
        <f>IF(AND($B17&lt;&gt;"",$C17&lt;&gt;""),IF(INDEX(Stds!$A$2:$L$7,MATCH('Cert Levels'!$C17,Stds!$B$2:$B$7,0),11)&lt;&gt;"",INDEX(Stds!$A$2:$L$7,MATCH('Cert Levels'!$C17,Stds!$B$2:$B$7,0),11),""),"")</f>
        <v/>
      </c>
      <c r="V17" s="128"/>
      <c r="W17" s="118"/>
      <c r="X17" s="116"/>
      <c r="Y17" s="117" t="str">
        <f>IF(AND($B17&lt;&gt;"",$X17&lt;&gt;""),IF(INDEX(Stds!$A$8:$L$11,MATCH($X17,Stds!$B$8:$B$11,0),12)&lt;&gt;"",INDEX(Stds!$A$8:$L$11,MATCH($X17,Stds!$B$8:$B$11,0),12),""),"")</f>
        <v/>
      </c>
      <c r="Z17" s="118"/>
    </row>
    <row r="18" spans="2:26" x14ac:dyDescent="0.25">
      <c r="B18" s="32"/>
      <c r="C18" s="116"/>
      <c r="D18" s="127"/>
      <c r="E18" s="127"/>
      <c r="F18" s="117" t="str">
        <f>IF(AND($B18&lt;&gt;"",$C18&lt;&gt;""),IF(INDEX(Stds!$A$2:$L$7,MATCH('Cert Levels'!$C18,Stds!$B$2:$B$7,0),4)&lt;&gt;"",INDEX(Stds!$A$2:$L$7,MATCH('Cert Levels'!$C18,Stds!$B$2:$B$7,0),4),""),"")</f>
        <v/>
      </c>
      <c r="G18" s="128"/>
      <c r="H18" s="117" t="str">
        <f>IF(AND($B18&lt;&gt;"",$C18&lt;&gt;""),IF(INDEX(Stds!$A$2:$L$7,MATCH('Cert Levels'!$C18,Stds!$B$2:$B$7,0),5)&lt;&gt;"",INDEX(Stds!$A$2:$L$7,MATCH('Cert Levels'!$C18,Stds!$B$2:$B$7,0),5),""),"")</f>
        <v/>
      </c>
      <c r="I18" s="128"/>
      <c r="J18" s="117" t="str">
        <f>IF(AND($B18&lt;&gt;"",$C18&lt;&gt;""),IF(INDEX(Stds!$A$2:$L$7,MATCH('Cert Levels'!$C18,Stds!$B$2:$B$7,0),6)&lt;&gt;"",INDEX(Stds!$A$2:$L$7,MATCH('Cert Levels'!$C18,Stds!$B$2:$B$7,0),6),""),"")</f>
        <v/>
      </c>
      <c r="K18" s="128"/>
      <c r="L18" s="129" t="str">
        <f>IF(AND($B18&lt;&gt;"",$C18&lt;&gt;""),IF(INDEX(Stds!$A$2:$L$7,MATCH('Cert Levels'!$C18,Stds!$B$2:$B$7,0),7)&lt;&gt;"",INDEX(Stds!$A$2:$L$7,MATCH('Cert Levels'!$C18,Stds!$B$2:$B$7,0),7),""),"")</f>
        <v/>
      </c>
      <c r="M18" s="130"/>
      <c r="N18" s="131" t="str">
        <f>IF(AND($B18&lt;&gt;"",$C18&lt;&gt;""),IF(INDEX(Stds!$A$2:$L$7,MATCH('Cert Levels'!$C18,Stds!$B$2:$B$7,0),8)&lt;&gt;"",INDEX(Stds!$A$2:$L$7,MATCH('Cert Levels'!$C18,Stds!$B$2:$B$7,0),8),""),"")</f>
        <v/>
      </c>
      <c r="O18" s="128"/>
      <c r="P18" s="129" t="str">
        <f>IF(AND($B18&lt;&gt;"",$C18&lt;&gt;""),IF(INDEX(Stds!$A$2:$L$7,MATCH('Cert Levels'!$C18,Stds!$B$2:$B$7,0),9)&lt;&gt;"",INDEX(Stds!$A$2:$L$7,MATCH('Cert Levels'!$C18,Stds!$B$2:$B$7,0),9),""),"")</f>
        <v/>
      </c>
      <c r="Q18" s="128"/>
      <c r="R18" s="130"/>
      <c r="S18" s="129" t="str">
        <f>IF(AND($B18&lt;&gt;"",$C18&lt;&gt;""),IF(INDEX(Stds!$A$2:$L$7,MATCH('Cert Levels'!$C18,Stds!$B$2:$B$7,0),10)&lt;&gt;"",INDEX(Stds!$A$2:$L$7,MATCH('Cert Levels'!$C18,Stds!$B$2:$B$7,0),10),""),"")</f>
        <v/>
      </c>
      <c r="T18" s="130"/>
      <c r="U18" s="117" t="str">
        <f>IF(AND($B18&lt;&gt;"",$C18&lt;&gt;""),IF(INDEX(Stds!$A$2:$L$7,MATCH('Cert Levels'!$C18,Stds!$B$2:$B$7,0),11)&lt;&gt;"",INDEX(Stds!$A$2:$L$7,MATCH('Cert Levels'!$C18,Stds!$B$2:$B$7,0),11),""),"")</f>
        <v/>
      </c>
      <c r="V18" s="128"/>
      <c r="W18" s="118"/>
      <c r="X18" s="116"/>
      <c r="Y18" s="117" t="str">
        <f>IF(AND($B18&lt;&gt;"",$X18&lt;&gt;""),IF(INDEX(Stds!$A$8:$L$11,MATCH($X18,Stds!$B$8:$B$11,0),12)&lt;&gt;"",INDEX(Stds!$A$8:$L$11,MATCH($X18,Stds!$B$8:$B$11,0),12),""),"")</f>
        <v/>
      </c>
      <c r="Z18" s="118"/>
    </row>
    <row r="19" spans="2:26" x14ac:dyDescent="0.25">
      <c r="B19" s="32"/>
      <c r="C19" s="116"/>
      <c r="D19" s="127"/>
      <c r="E19" s="127"/>
      <c r="F19" s="117" t="str">
        <f>IF(AND($B19&lt;&gt;"",$C19&lt;&gt;""),IF(INDEX(Stds!$A$2:$L$7,MATCH('Cert Levels'!$C19,Stds!$B$2:$B$7,0),4)&lt;&gt;"",INDEX(Stds!$A$2:$L$7,MATCH('Cert Levels'!$C19,Stds!$B$2:$B$7,0),4),""),"")</f>
        <v/>
      </c>
      <c r="G19" s="128"/>
      <c r="H19" s="117" t="str">
        <f>IF(AND($B19&lt;&gt;"",$C19&lt;&gt;""),IF(INDEX(Stds!$A$2:$L$7,MATCH('Cert Levels'!$C19,Stds!$B$2:$B$7,0),5)&lt;&gt;"",INDEX(Stds!$A$2:$L$7,MATCH('Cert Levels'!$C19,Stds!$B$2:$B$7,0),5),""),"")</f>
        <v/>
      </c>
      <c r="I19" s="128"/>
      <c r="J19" s="117" t="str">
        <f>IF(AND($B19&lt;&gt;"",$C19&lt;&gt;""),IF(INDEX(Stds!$A$2:$L$7,MATCH('Cert Levels'!$C19,Stds!$B$2:$B$7,0),6)&lt;&gt;"",INDEX(Stds!$A$2:$L$7,MATCH('Cert Levels'!$C19,Stds!$B$2:$B$7,0),6),""),"")</f>
        <v/>
      </c>
      <c r="K19" s="128"/>
      <c r="L19" s="129" t="str">
        <f>IF(AND($B19&lt;&gt;"",$C19&lt;&gt;""),IF(INDEX(Stds!$A$2:$L$7,MATCH('Cert Levels'!$C19,Stds!$B$2:$B$7,0),7)&lt;&gt;"",INDEX(Stds!$A$2:$L$7,MATCH('Cert Levels'!$C19,Stds!$B$2:$B$7,0),7),""),"")</f>
        <v/>
      </c>
      <c r="M19" s="130"/>
      <c r="N19" s="131" t="str">
        <f>IF(AND($B19&lt;&gt;"",$C19&lt;&gt;""),IF(INDEX(Stds!$A$2:$L$7,MATCH('Cert Levels'!$C19,Stds!$B$2:$B$7,0),8)&lt;&gt;"",INDEX(Stds!$A$2:$L$7,MATCH('Cert Levels'!$C19,Stds!$B$2:$B$7,0),8),""),"")</f>
        <v/>
      </c>
      <c r="O19" s="128"/>
      <c r="P19" s="129" t="str">
        <f>IF(AND($B19&lt;&gt;"",$C19&lt;&gt;""),IF(INDEX(Stds!$A$2:$L$7,MATCH('Cert Levels'!$C19,Stds!$B$2:$B$7,0),9)&lt;&gt;"",INDEX(Stds!$A$2:$L$7,MATCH('Cert Levels'!$C19,Stds!$B$2:$B$7,0),9),""),"")</f>
        <v/>
      </c>
      <c r="Q19" s="128"/>
      <c r="R19" s="130"/>
      <c r="S19" s="129" t="str">
        <f>IF(AND($B19&lt;&gt;"",$C19&lt;&gt;""),IF(INDEX(Stds!$A$2:$L$7,MATCH('Cert Levels'!$C19,Stds!$B$2:$B$7,0),10)&lt;&gt;"",INDEX(Stds!$A$2:$L$7,MATCH('Cert Levels'!$C19,Stds!$B$2:$B$7,0),10),""),"")</f>
        <v/>
      </c>
      <c r="T19" s="130"/>
      <c r="U19" s="117" t="str">
        <f>IF(AND($B19&lt;&gt;"",$C19&lt;&gt;""),IF(INDEX(Stds!$A$2:$L$7,MATCH('Cert Levels'!$C19,Stds!$B$2:$B$7,0),11)&lt;&gt;"",INDEX(Stds!$A$2:$L$7,MATCH('Cert Levels'!$C19,Stds!$B$2:$B$7,0),11),""),"")</f>
        <v/>
      </c>
      <c r="V19" s="128"/>
      <c r="W19" s="118"/>
      <c r="X19" s="116"/>
      <c r="Y19" s="117" t="str">
        <f>IF(AND($B19&lt;&gt;"",$X19&lt;&gt;""),IF(INDEX(Stds!$A$8:$L$11,MATCH($X19,Stds!$B$8:$B$11,0),12)&lt;&gt;"",INDEX(Stds!$A$8:$L$11,MATCH($X19,Stds!$B$8:$B$11,0),12),""),"")</f>
        <v/>
      </c>
      <c r="Z19" s="118"/>
    </row>
    <row r="20" spans="2:26" x14ac:dyDescent="0.25">
      <c r="B20" s="30"/>
      <c r="C20" s="119"/>
      <c r="D20" s="132"/>
      <c r="E20" s="132"/>
      <c r="F20" s="120" t="str">
        <f>IF(AND($B20&lt;&gt;"",$C20&lt;&gt;""),IF(INDEX(Stds!$A$2:$L$7,MATCH('Cert Levels'!$C20,Stds!$B$2:$B$7,0),4)&lt;&gt;"",INDEX(Stds!$A$2:$L$7,MATCH('Cert Levels'!$C20,Stds!$B$2:$B$7,0),4),""),"")</f>
        <v/>
      </c>
      <c r="G20" s="133"/>
      <c r="H20" s="120" t="str">
        <f>IF(AND($B20&lt;&gt;"",$C20&lt;&gt;""),IF(INDEX(Stds!$A$2:$L$7,MATCH('Cert Levels'!$C20,Stds!$B$2:$B$7,0),5)&lt;&gt;"",INDEX(Stds!$A$2:$L$7,MATCH('Cert Levels'!$C20,Stds!$B$2:$B$7,0),5),""),"")</f>
        <v/>
      </c>
      <c r="I20" s="133"/>
      <c r="J20" s="120" t="str">
        <f>IF(AND($B20&lt;&gt;"",$C20&lt;&gt;""),IF(INDEX(Stds!$A$2:$L$7,MATCH('Cert Levels'!$C20,Stds!$B$2:$B$7,0),6)&lt;&gt;"",INDEX(Stds!$A$2:$L$7,MATCH('Cert Levels'!$C20,Stds!$B$2:$B$7,0),6),""),"")</f>
        <v/>
      </c>
      <c r="K20" s="133"/>
      <c r="L20" s="134" t="str">
        <f>IF(AND($B20&lt;&gt;"",$C20&lt;&gt;""),IF(INDEX(Stds!$A$2:$L$7,MATCH('Cert Levels'!$C20,Stds!$B$2:$B$7,0),7)&lt;&gt;"",INDEX(Stds!$A$2:$L$7,MATCH('Cert Levels'!$C20,Stds!$B$2:$B$7,0),7),""),"")</f>
        <v/>
      </c>
      <c r="M20" s="135"/>
      <c r="N20" s="136" t="str">
        <f>IF(AND($B20&lt;&gt;"",$C20&lt;&gt;""),IF(INDEX(Stds!$A$2:$L$7,MATCH('Cert Levels'!$C20,Stds!$B$2:$B$7,0),8)&lt;&gt;"",INDEX(Stds!$A$2:$L$7,MATCH('Cert Levels'!$C20,Stds!$B$2:$B$7,0),8),""),"")</f>
        <v/>
      </c>
      <c r="O20" s="133"/>
      <c r="P20" s="134" t="str">
        <f>IF(AND($B20&lt;&gt;"",$C20&lt;&gt;""),IF(INDEX(Stds!$A$2:$L$7,MATCH('Cert Levels'!$C20,Stds!$B$2:$B$7,0),9)&lt;&gt;"",INDEX(Stds!$A$2:$L$7,MATCH('Cert Levels'!$C20,Stds!$B$2:$B$7,0),9),""),"")</f>
        <v/>
      </c>
      <c r="Q20" s="133"/>
      <c r="R20" s="135"/>
      <c r="S20" s="134" t="str">
        <f>IF(AND($B20&lt;&gt;"",$C20&lt;&gt;""),IF(INDEX(Stds!$A$2:$L$7,MATCH('Cert Levels'!$C20,Stds!$B$2:$B$7,0),10)&lt;&gt;"",INDEX(Stds!$A$2:$L$7,MATCH('Cert Levels'!$C20,Stds!$B$2:$B$7,0),10),""),"")</f>
        <v/>
      </c>
      <c r="T20" s="135"/>
      <c r="U20" s="120" t="str">
        <f>IF(AND($B20&lt;&gt;"",$C20&lt;&gt;""),IF(INDEX(Stds!$A$2:$L$7,MATCH('Cert Levels'!$C20,Stds!$B$2:$B$7,0),11)&lt;&gt;"",INDEX(Stds!$A$2:$L$7,MATCH('Cert Levels'!$C20,Stds!$B$2:$B$7,0),11),""),"")</f>
        <v/>
      </c>
      <c r="V20" s="133"/>
      <c r="W20" s="121"/>
      <c r="X20" s="119"/>
      <c r="Y20" s="120" t="str">
        <f>IF(AND($B20&lt;&gt;"",$X20&lt;&gt;""),IF(INDEX(Stds!$A$8:$L$11,MATCH($X20,Stds!$B$8:$B$11,0),12)&lt;&gt;"",INDEX(Stds!$A$8:$L$11,MATCH($X20,Stds!$B$8:$B$11,0),12),""),"")</f>
        <v/>
      </c>
      <c r="Z20" s="121"/>
    </row>
  </sheetData>
  <sheetProtection algorithmName="SHA-512" hashValue="VYKtEItRIzuJngbpjxVh/KAMgqfktIq3TtL/LNZfqGfExPkaHO+k0y55VjX7RYqF7zXs4DkfFcrwZvgqu9JhOw==" saltValue="hfMt7dGPYc0AjihNbKvKkA==" spinCount="100000" sheet="1" objects="1" scenarios="1"/>
  <conditionalFormatting sqref="C11:Z20">
    <cfRule type="expression" dxfId="176" priority="35">
      <formula>IF($B11="",TRUE,FALSE)</formula>
    </cfRule>
    <cfRule type="expression" dxfId="175" priority="791">
      <formula>IF(AND($B11&lt;&gt;"",C11=""),TRUE,FALSE)</formula>
    </cfRule>
  </conditionalFormatting>
  <conditionalFormatting sqref="B11:B20">
    <cfRule type="expression" dxfId="174" priority="785">
      <formula>IF($B11="",TRUE,FALSE)</formula>
    </cfRule>
  </conditionalFormatting>
  <dataValidations count="4">
    <dataValidation type="list" allowBlank="1" showInputMessage="1" showErrorMessage="1" sqref="C11:C20" xr:uid="{00000000-0002-0000-0400-000000000000}">
      <formula1>"2015+ Alternate Std - Option 1, 2015+ Alternate Std - Option 2, 2015+ Fleet Avg - Pooling Option 1, 2015+ Fleet Avg - Pooling Option 2, 2004-2014 Phase-Out Std, Not Applicable"</formula1>
    </dataValidation>
    <dataValidation type="list" allowBlank="1" showInputMessage="1" showErrorMessage="1" sqref="X11:X20" xr:uid="{00000000-0002-0000-0400-000001000000}">
      <formula1>"Data, Diesel Testing Exemption, Evaporative Demonstration Exemption, Not Applicable"</formula1>
    </dataValidation>
    <dataValidation type="list" allowBlank="1" showInputMessage="1" showErrorMessage="1" sqref="B11:B20" xr:uid="{00000000-0002-0000-0400-000002000000}">
      <formula1>FamiliesGroups</formula1>
    </dataValidation>
    <dataValidation type="list" allowBlank="1" showInputMessage="1" showErrorMessage="1" sqref="D11:E20" xr:uid="{00000000-0002-0000-0400-000003000000}">
      <formula1>"Primary, Alternate, Small Volume, Pooling Option 1, Pooling Option 2"</formula1>
    </dataValidation>
  </dataValidations>
  <pageMargins left="0.7" right="0.7" top="0.75" bottom="0.75" header="0.3" footer="0.3"/>
  <ignoredErrors>
    <ignoredError sqref="F11:AA23" unlockedFormula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"/>
  <sheetViews>
    <sheetView showGridLines="0" workbookViewId="0"/>
  </sheetViews>
  <sheetFormatPr defaultRowHeight="15" x14ac:dyDescent="0.25"/>
  <cols>
    <col min="1" max="1" width="10.42578125" bestFit="1" customWidth="1"/>
    <col min="2" max="2" width="31.7109375" bestFit="1" customWidth="1"/>
    <col min="3" max="3" width="22" bestFit="1" customWidth="1"/>
    <col min="4" max="4" width="8.28515625" bestFit="1" customWidth="1"/>
    <col min="5" max="6" width="7.42578125" bestFit="1" customWidth="1"/>
    <col min="7" max="9" width="14.28515625" bestFit="1" customWidth="1"/>
    <col min="10" max="10" width="8.28515625" bestFit="1" customWidth="1"/>
    <col min="11" max="12" width="9.5703125" bestFit="1" customWidth="1"/>
  </cols>
  <sheetData>
    <row r="1" spans="1:12" ht="30" x14ac:dyDescent="0.25">
      <c r="A1" s="5" t="s">
        <v>7</v>
      </c>
      <c r="B1" s="5" t="s">
        <v>8</v>
      </c>
      <c r="C1" s="5" t="s">
        <v>9</v>
      </c>
      <c r="D1" s="5" t="s">
        <v>18</v>
      </c>
      <c r="E1" s="5" t="s">
        <v>21</v>
      </c>
      <c r="F1" s="5" t="s">
        <v>20</v>
      </c>
      <c r="G1" s="5" t="s">
        <v>22</v>
      </c>
      <c r="H1" s="5" t="s">
        <v>23</v>
      </c>
      <c r="I1" s="5" t="s">
        <v>26</v>
      </c>
      <c r="J1" s="5" t="s">
        <v>25</v>
      </c>
      <c r="K1" s="5" t="s">
        <v>57</v>
      </c>
      <c r="L1" s="5" t="s">
        <v>11</v>
      </c>
    </row>
    <row r="2" spans="1:12" x14ac:dyDescent="0.25">
      <c r="A2" s="1" t="s">
        <v>6</v>
      </c>
      <c r="B2" s="1" t="s">
        <v>49</v>
      </c>
      <c r="C2" s="1" t="s">
        <v>1</v>
      </c>
      <c r="D2" s="3">
        <v>0.05</v>
      </c>
      <c r="E2" s="3"/>
      <c r="F2" s="3"/>
      <c r="G2" s="7">
        <v>0.75</v>
      </c>
      <c r="H2" s="6">
        <v>0</v>
      </c>
      <c r="I2" s="7"/>
      <c r="J2" s="7"/>
      <c r="K2" s="4">
        <v>0.02</v>
      </c>
      <c r="L2" s="4"/>
    </row>
    <row r="3" spans="1:12" x14ac:dyDescent="0.25">
      <c r="A3" s="2" t="s">
        <v>6</v>
      </c>
      <c r="B3" s="2" t="s">
        <v>50</v>
      </c>
      <c r="C3" s="2" t="s">
        <v>2</v>
      </c>
      <c r="D3" s="4">
        <v>0.05</v>
      </c>
      <c r="E3" s="4"/>
      <c r="F3" s="4"/>
      <c r="G3" s="7"/>
      <c r="H3" s="6"/>
      <c r="I3" s="7">
        <v>0.6</v>
      </c>
      <c r="J3" s="7">
        <v>0.03</v>
      </c>
      <c r="K3" s="4">
        <v>0.02</v>
      </c>
      <c r="L3" s="4"/>
    </row>
    <row r="4" spans="1:12" x14ac:dyDescent="0.25">
      <c r="A4" s="2" t="s">
        <v>6</v>
      </c>
      <c r="B4" s="2" t="s">
        <v>51</v>
      </c>
      <c r="C4" s="2" t="s">
        <v>3</v>
      </c>
      <c r="D4" s="4">
        <v>0.05</v>
      </c>
      <c r="E4" s="4"/>
      <c r="F4" s="4"/>
      <c r="G4" s="7"/>
      <c r="H4" s="6"/>
      <c r="I4" s="7">
        <v>0.6</v>
      </c>
      <c r="J4" s="7">
        <v>0.03</v>
      </c>
      <c r="K4" s="4">
        <v>0.02</v>
      </c>
      <c r="L4" s="4"/>
    </row>
    <row r="5" spans="1:12" x14ac:dyDescent="0.25">
      <c r="A5" s="2" t="s">
        <v>6</v>
      </c>
      <c r="B5" s="2" t="s">
        <v>52</v>
      </c>
      <c r="C5" s="2" t="s">
        <v>3</v>
      </c>
      <c r="D5" s="4">
        <v>0.05</v>
      </c>
      <c r="E5" s="4"/>
      <c r="F5" s="4"/>
      <c r="G5" s="7"/>
      <c r="H5" s="6"/>
      <c r="I5" s="7">
        <v>0.6</v>
      </c>
      <c r="J5" s="7">
        <v>0.03</v>
      </c>
      <c r="K5" s="4">
        <v>0.02</v>
      </c>
      <c r="L5" s="4"/>
    </row>
    <row r="6" spans="1:12" x14ac:dyDescent="0.25">
      <c r="A6" s="2" t="s">
        <v>6</v>
      </c>
      <c r="B6" s="2" t="s">
        <v>56</v>
      </c>
      <c r="C6" s="2" t="s">
        <v>4</v>
      </c>
      <c r="D6" s="4">
        <v>0.05</v>
      </c>
      <c r="E6" s="4">
        <v>1.25</v>
      </c>
      <c r="F6" s="4">
        <v>1</v>
      </c>
      <c r="G6" s="7"/>
      <c r="H6" s="6"/>
      <c r="I6" s="7"/>
      <c r="J6" s="7"/>
      <c r="K6" s="4"/>
      <c r="L6" s="4"/>
    </row>
    <row r="7" spans="1:12" x14ac:dyDescent="0.25">
      <c r="A7" s="2" t="s">
        <v>6</v>
      </c>
      <c r="B7" s="2" t="s">
        <v>15</v>
      </c>
      <c r="C7" s="2" t="s">
        <v>16</v>
      </c>
      <c r="D7" s="4"/>
      <c r="E7" s="4"/>
      <c r="F7" s="4"/>
      <c r="G7" s="7"/>
      <c r="H7" s="6"/>
      <c r="I7" s="7"/>
      <c r="J7" s="7"/>
      <c r="K7" s="4"/>
      <c r="L7" s="4"/>
    </row>
    <row r="8" spans="1:12" x14ac:dyDescent="0.25">
      <c r="A8" s="2" t="s">
        <v>11</v>
      </c>
      <c r="B8" s="2" t="s">
        <v>10</v>
      </c>
      <c r="C8" s="2" t="s">
        <v>12</v>
      </c>
      <c r="D8" s="4"/>
      <c r="E8" s="4"/>
      <c r="F8" s="4"/>
      <c r="G8" s="7"/>
      <c r="H8" s="6"/>
      <c r="I8" s="7"/>
      <c r="J8" s="7"/>
      <c r="K8" s="4"/>
      <c r="L8" s="4">
        <v>0.2</v>
      </c>
    </row>
    <row r="9" spans="1:12" x14ac:dyDescent="0.25">
      <c r="A9" s="2" t="s">
        <v>11</v>
      </c>
      <c r="B9" s="2" t="s">
        <v>48</v>
      </c>
      <c r="C9" s="2" t="s">
        <v>13</v>
      </c>
      <c r="D9" s="4"/>
      <c r="E9" s="4"/>
      <c r="F9" s="4"/>
      <c r="G9" s="7"/>
      <c r="H9" s="6"/>
      <c r="I9" s="7"/>
      <c r="J9" s="7"/>
      <c r="K9" s="4"/>
      <c r="L9" s="4">
        <v>0.2</v>
      </c>
    </row>
    <row r="10" spans="1:12" x14ac:dyDescent="0.25">
      <c r="A10" s="2" t="s">
        <v>11</v>
      </c>
      <c r="B10" s="2" t="s">
        <v>47</v>
      </c>
      <c r="C10" s="2" t="s">
        <v>14</v>
      </c>
      <c r="D10" s="4"/>
      <c r="E10" s="4"/>
      <c r="F10" s="4"/>
      <c r="G10" s="7"/>
      <c r="H10" s="6"/>
      <c r="I10" s="7"/>
      <c r="J10" s="7"/>
      <c r="K10" s="4"/>
      <c r="L10" s="4"/>
    </row>
    <row r="11" spans="1:12" x14ac:dyDescent="0.25">
      <c r="A11" s="2" t="s">
        <v>11</v>
      </c>
      <c r="B11" s="2" t="s">
        <v>15</v>
      </c>
      <c r="C11" s="2" t="s">
        <v>12</v>
      </c>
      <c r="D11" s="4"/>
      <c r="E11" s="4"/>
      <c r="F11" s="4"/>
      <c r="G11" s="7"/>
      <c r="H11" s="6"/>
      <c r="I11" s="7"/>
      <c r="J11" s="7"/>
      <c r="K11" s="4"/>
      <c r="L11" s="4"/>
    </row>
  </sheetData>
  <sheetProtection password="8C91" sheet="1" objects="1" scenarios="1"/>
  <conditionalFormatting sqref="B5:C5">
    <cfRule type="expression" dxfId="173" priority="274">
      <formula>IF(B5="???",TRUE,FALSE)</formula>
    </cfRule>
    <cfRule type="expression" dxfId="172" priority="275">
      <formula>IF($H5="N",TRUE,FALSE)</formula>
    </cfRule>
    <cfRule type="expression" dxfId="171" priority="276">
      <formula>IF($E4="N",TRUE,FALSE)</formula>
    </cfRule>
  </conditionalFormatting>
  <conditionalFormatting sqref="G3:J3 B6:J6">
    <cfRule type="expression" dxfId="170" priority="277">
      <formula>IF(B3="???",TRUE,FALSE)</formula>
    </cfRule>
    <cfRule type="expression" dxfId="169" priority="278">
      <formula>IF($H3="N",TRUE,FALSE)</formula>
    </cfRule>
    <cfRule type="expression" dxfId="168" priority="279">
      <formula>IF(#REF!="N",TRUE,FALSE)</formula>
    </cfRule>
  </conditionalFormatting>
  <conditionalFormatting sqref="A2:C3 A4:A6">
    <cfRule type="expression" dxfId="167" priority="280">
      <formula>IF(A2="???",TRUE,FALSE)</formula>
    </cfRule>
    <cfRule type="expression" dxfId="166" priority="281">
      <formula>IF($H2="N",TRUE,FALSE)</formula>
    </cfRule>
    <cfRule type="expression" dxfId="165" priority="282">
      <formula>IF($E2="N",TRUE,FALSE)</formula>
    </cfRule>
  </conditionalFormatting>
  <conditionalFormatting sqref="A7">
    <cfRule type="expression" dxfId="164" priority="271">
      <formula>IF(A7="???",TRUE,FALSE)</formula>
    </cfRule>
    <cfRule type="expression" dxfId="163" priority="272">
      <formula>IF($H7="N",TRUE,FALSE)</formula>
    </cfRule>
    <cfRule type="expression" dxfId="162" priority="273">
      <formula>IF($E7="N",TRUE,FALSE)</formula>
    </cfRule>
  </conditionalFormatting>
  <conditionalFormatting sqref="B9:C10">
    <cfRule type="expression" dxfId="161" priority="256">
      <formula>IF(B9="???",TRUE,FALSE)</formula>
    </cfRule>
    <cfRule type="expression" dxfId="160" priority="257">
      <formula>IF($H8="N",TRUE,FALSE)</formula>
    </cfRule>
    <cfRule type="expression" dxfId="159" priority="258">
      <formula>IF($E7="N",TRUE,FALSE)</formula>
    </cfRule>
  </conditionalFormatting>
  <conditionalFormatting sqref="B8:C8">
    <cfRule type="expression" dxfId="158" priority="259">
      <formula>IF(B8="???",TRUE,FALSE)</formula>
    </cfRule>
    <cfRule type="expression" dxfId="157" priority="260">
      <formula>IF($H7="N",TRUE,FALSE)</formula>
    </cfRule>
    <cfRule type="expression" dxfId="156" priority="261">
      <formula>IF(#REF!="N",TRUE,FALSE)</formula>
    </cfRule>
  </conditionalFormatting>
  <conditionalFormatting sqref="A8:A10">
    <cfRule type="expression" dxfId="155" priority="253">
      <formula>IF(A8="???",TRUE,FALSE)</formula>
    </cfRule>
    <cfRule type="expression" dxfId="154" priority="254">
      <formula>IF($H7="N",TRUE,FALSE)</formula>
    </cfRule>
    <cfRule type="expression" dxfId="153" priority="255">
      <formula>IF($E7="N",TRUE,FALSE)</formula>
    </cfRule>
  </conditionalFormatting>
  <conditionalFormatting sqref="B11">
    <cfRule type="expression" dxfId="152" priority="250">
      <formula>IF(B11="???",TRUE,FALSE)</formula>
    </cfRule>
    <cfRule type="expression" dxfId="151" priority="251">
      <formula>IF($H10="N",TRUE,FALSE)</formula>
    </cfRule>
    <cfRule type="expression" dxfId="150" priority="252">
      <formula>IF($E9="N",TRUE,FALSE)</formula>
    </cfRule>
  </conditionalFormatting>
  <conditionalFormatting sqref="A11">
    <cfRule type="expression" dxfId="149" priority="247">
      <formula>IF(A11="???",TRUE,FALSE)</formula>
    </cfRule>
    <cfRule type="expression" dxfId="148" priority="248">
      <formula>IF($H10="N",TRUE,FALSE)</formula>
    </cfRule>
    <cfRule type="expression" dxfId="147" priority="249">
      <formula>IF($E10="N",TRUE,FALSE)</formula>
    </cfRule>
  </conditionalFormatting>
  <conditionalFormatting sqref="C11">
    <cfRule type="expression" dxfId="146" priority="244">
      <formula>IF(C11="???",TRUE,FALSE)</formula>
    </cfRule>
    <cfRule type="expression" dxfId="145" priority="245">
      <formula>IF($H10="N",TRUE,FALSE)</formula>
    </cfRule>
    <cfRule type="expression" dxfId="144" priority="246">
      <formula>IF(#REF!="N",TRUE,FALSE)</formula>
    </cfRule>
  </conditionalFormatting>
  <conditionalFormatting sqref="B7">
    <cfRule type="expression" dxfId="143" priority="241">
      <formula>IF(B7="???",TRUE,FALSE)</formula>
    </cfRule>
    <cfRule type="expression" dxfId="142" priority="242">
      <formula>IF($H5="N",TRUE,FALSE)</formula>
    </cfRule>
    <cfRule type="expression" dxfId="141" priority="243">
      <formula>IF($E4="N",TRUE,FALSE)</formula>
    </cfRule>
  </conditionalFormatting>
  <conditionalFormatting sqref="C7">
    <cfRule type="expression" dxfId="140" priority="235">
      <formula>IF(C7="???",TRUE,FALSE)</formula>
    </cfRule>
    <cfRule type="expression" dxfId="139" priority="236">
      <formula>IF($H5="N",TRUE,FALSE)</formula>
    </cfRule>
    <cfRule type="expression" dxfId="138" priority="237">
      <formula>IF(#REF!="N",TRUE,FALSE)</formula>
    </cfRule>
  </conditionalFormatting>
  <conditionalFormatting sqref="D2:D3">
    <cfRule type="expression" dxfId="137" priority="232">
      <formula>IF(D2="???",TRUE,FALSE)</formula>
    </cfRule>
    <cfRule type="expression" dxfId="136" priority="233">
      <formula>IF($H2="N",TRUE,FALSE)</formula>
    </cfRule>
    <cfRule type="expression" dxfId="135" priority="234">
      <formula>IF($E2="N",TRUE,FALSE)</formula>
    </cfRule>
  </conditionalFormatting>
  <conditionalFormatting sqref="D9:D10">
    <cfRule type="expression" dxfId="134" priority="220">
      <formula>IF(D9="???",TRUE,FALSE)</formula>
    </cfRule>
    <cfRule type="expression" dxfId="133" priority="221">
      <formula>IF($H8="N",TRUE,FALSE)</formula>
    </cfRule>
    <cfRule type="expression" dxfId="132" priority="222">
      <formula>IF($E7="N",TRUE,FALSE)</formula>
    </cfRule>
  </conditionalFormatting>
  <conditionalFormatting sqref="D8">
    <cfRule type="expression" dxfId="131" priority="223">
      <formula>IF(D8="???",TRUE,FALSE)</formula>
    </cfRule>
    <cfRule type="expression" dxfId="130" priority="224">
      <formula>IF($H7="N",TRUE,FALSE)</formula>
    </cfRule>
    <cfRule type="expression" dxfId="129" priority="225">
      <formula>IF(#REF!="N",TRUE,FALSE)</formula>
    </cfRule>
  </conditionalFormatting>
  <conditionalFormatting sqref="D11">
    <cfRule type="expression" dxfId="128" priority="217">
      <formula>IF(D11="???",TRUE,FALSE)</formula>
    </cfRule>
    <cfRule type="expression" dxfId="127" priority="218">
      <formula>IF($H10="N",TRUE,FALSE)</formula>
    </cfRule>
    <cfRule type="expression" dxfId="126" priority="219">
      <formula>IF(#REF!="N",TRUE,FALSE)</formula>
    </cfRule>
  </conditionalFormatting>
  <conditionalFormatting sqref="D7">
    <cfRule type="expression" dxfId="125" priority="214">
      <formula>IF(D7="???",TRUE,FALSE)</formula>
    </cfRule>
    <cfRule type="expression" dxfId="124" priority="215">
      <formula>IF($H5="N",TRUE,FALSE)</formula>
    </cfRule>
    <cfRule type="expression" dxfId="123" priority="216">
      <formula>IF(#REF!="N",TRUE,FALSE)</formula>
    </cfRule>
  </conditionalFormatting>
  <conditionalFormatting sqref="E2:E3">
    <cfRule type="expression" dxfId="122" priority="211">
      <formula>IF(E2="???",TRUE,FALSE)</formula>
    </cfRule>
    <cfRule type="expression" dxfId="121" priority="212">
      <formula>IF($H2="N",TRUE,FALSE)</formula>
    </cfRule>
    <cfRule type="expression" dxfId="120" priority="213">
      <formula>IF($E2="N",TRUE,FALSE)</formula>
    </cfRule>
  </conditionalFormatting>
  <conditionalFormatting sqref="E9:E10">
    <cfRule type="expression" dxfId="119" priority="199">
      <formula>IF(E9="???",TRUE,FALSE)</formula>
    </cfRule>
    <cfRule type="expression" dxfId="118" priority="200">
      <formula>IF($H8="N",TRUE,FALSE)</formula>
    </cfRule>
    <cfRule type="expression" dxfId="117" priority="201">
      <formula>IF($E7="N",TRUE,FALSE)</formula>
    </cfRule>
  </conditionalFormatting>
  <conditionalFormatting sqref="E8">
    <cfRule type="expression" dxfId="116" priority="202">
      <formula>IF(E8="???",TRUE,FALSE)</formula>
    </cfRule>
    <cfRule type="expression" dxfId="115" priority="203">
      <formula>IF($H7="N",TRUE,FALSE)</formula>
    </cfRule>
    <cfRule type="expression" dxfId="114" priority="204">
      <formula>IF(#REF!="N",TRUE,FALSE)</formula>
    </cfRule>
  </conditionalFormatting>
  <conditionalFormatting sqref="E11">
    <cfRule type="expression" dxfId="113" priority="196">
      <formula>IF(E11="???",TRUE,FALSE)</formula>
    </cfRule>
    <cfRule type="expression" dxfId="112" priority="197">
      <formula>IF($H10="N",TRUE,FALSE)</formula>
    </cfRule>
    <cfRule type="expression" dxfId="111" priority="198">
      <formula>IF(#REF!="N",TRUE,FALSE)</formula>
    </cfRule>
  </conditionalFormatting>
  <conditionalFormatting sqref="E7">
    <cfRule type="expression" dxfId="110" priority="193">
      <formula>IF(E7="???",TRUE,FALSE)</formula>
    </cfRule>
    <cfRule type="expression" dxfId="109" priority="194">
      <formula>IF($H5="N",TRUE,FALSE)</formula>
    </cfRule>
    <cfRule type="expression" dxfId="108" priority="195">
      <formula>IF(#REF!="N",TRUE,FALSE)</formula>
    </cfRule>
  </conditionalFormatting>
  <conditionalFormatting sqref="F2:F3">
    <cfRule type="expression" dxfId="107" priority="190">
      <formula>IF(F2="???",TRUE,FALSE)</formula>
    </cfRule>
    <cfRule type="expression" dxfId="106" priority="191">
      <formula>IF($H2="N",TRUE,FALSE)</formula>
    </cfRule>
    <cfRule type="expression" dxfId="105" priority="192">
      <formula>IF($E2="N",TRUE,FALSE)</formula>
    </cfRule>
  </conditionalFormatting>
  <conditionalFormatting sqref="F9:F10">
    <cfRule type="expression" dxfId="104" priority="178">
      <formula>IF(F9="???",TRUE,FALSE)</formula>
    </cfRule>
    <cfRule type="expression" dxfId="103" priority="179">
      <formula>IF($H8="N",TRUE,FALSE)</formula>
    </cfRule>
    <cfRule type="expression" dxfId="102" priority="180">
      <formula>IF($E7="N",TRUE,FALSE)</formula>
    </cfRule>
  </conditionalFormatting>
  <conditionalFormatting sqref="F8">
    <cfRule type="expression" dxfId="101" priority="181">
      <formula>IF(F8="???",TRUE,FALSE)</formula>
    </cfRule>
    <cfRule type="expression" dxfId="100" priority="182">
      <formula>IF($H7="N",TRUE,FALSE)</formula>
    </cfRule>
    <cfRule type="expression" dxfId="99" priority="183">
      <formula>IF(#REF!="N",TRUE,FALSE)</formula>
    </cfRule>
  </conditionalFormatting>
  <conditionalFormatting sqref="F11">
    <cfRule type="expression" dxfId="98" priority="175">
      <formula>IF(F11="???",TRUE,FALSE)</formula>
    </cfRule>
    <cfRule type="expression" dxfId="97" priority="176">
      <formula>IF($H10="N",TRUE,FALSE)</formula>
    </cfRule>
    <cfRule type="expression" dxfId="96" priority="177">
      <formula>IF(#REF!="N",TRUE,FALSE)</formula>
    </cfRule>
  </conditionalFormatting>
  <conditionalFormatting sqref="F7">
    <cfRule type="expression" dxfId="95" priority="172">
      <formula>IF(F7="???",TRUE,FALSE)</formula>
    </cfRule>
    <cfRule type="expression" dxfId="94" priority="173">
      <formula>IF($H5="N",TRUE,FALSE)</formula>
    </cfRule>
    <cfRule type="expression" dxfId="93" priority="174">
      <formula>IF(#REF!="N",TRUE,FALSE)</formula>
    </cfRule>
  </conditionalFormatting>
  <conditionalFormatting sqref="G2">
    <cfRule type="expression" dxfId="92" priority="106">
      <formula>IF(G2="???",TRUE,FALSE)</formula>
    </cfRule>
    <cfRule type="expression" dxfId="91" priority="107">
      <formula>IF($H2="N",TRUE,FALSE)</formula>
    </cfRule>
    <cfRule type="expression" dxfId="90" priority="108">
      <formula>IF(#REF!="N",TRUE,FALSE)</formula>
    </cfRule>
  </conditionalFormatting>
  <conditionalFormatting sqref="D5">
    <cfRule type="expression" dxfId="89" priority="55">
      <formula>IF(D5="???",TRUE,FALSE)</formula>
    </cfRule>
    <cfRule type="expression" dxfId="88" priority="56">
      <formula>IF($H5="N",TRUE,FALSE)</formula>
    </cfRule>
    <cfRule type="expression" dxfId="87" priority="57">
      <formula>IF($E5="N",TRUE,FALSE)</formula>
    </cfRule>
  </conditionalFormatting>
  <conditionalFormatting sqref="H4">
    <cfRule type="expression" dxfId="86" priority="64">
      <formula>IF(H4="???",TRUE,FALSE)</formula>
    </cfRule>
    <cfRule type="expression" dxfId="85" priority="65">
      <formula>IF($H4="N",TRUE,FALSE)</formula>
    </cfRule>
    <cfRule type="expression" dxfId="84" priority="66">
      <formula>IF(#REF!="N",TRUE,FALSE)</formula>
    </cfRule>
  </conditionalFormatting>
  <conditionalFormatting sqref="H2">
    <cfRule type="expression" dxfId="83" priority="103">
      <formula>IF(H2="???",TRUE,FALSE)</formula>
    </cfRule>
    <cfRule type="expression" dxfId="82" priority="104">
      <formula>IF($H2="N",TRUE,FALSE)</formula>
    </cfRule>
    <cfRule type="expression" dxfId="81" priority="105">
      <formula>IF(#REF!="N",TRUE,FALSE)</formula>
    </cfRule>
  </conditionalFormatting>
  <conditionalFormatting sqref="G7:G11">
    <cfRule type="expression" dxfId="80" priority="100">
      <formula>IF(G7="???",TRUE,FALSE)</formula>
    </cfRule>
    <cfRule type="expression" dxfId="79" priority="101">
      <formula>IF($H7="N",TRUE,FALSE)</formula>
    </cfRule>
    <cfRule type="expression" dxfId="78" priority="102">
      <formula>IF(#REF!="N",TRUE,FALSE)</formula>
    </cfRule>
  </conditionalFormatting>
  <conditionalFormatting sqref="H7:H11">
    <cfRule type="expression" dxfId="77" priority="97">
      <formula>IF(H7="???",TRUE,FALSE)</formula>
    </cfRule>
    <cfRule type="expression" dxfId="76" priority="98">
      <formula>IF($H7="N",TRUE,FALSE)</formula>
    </cfRule>
    <cfRule type="expression" dxfId="75" priority="99">
      <formula>IF(#REF!="N",TRUE,FALSE)</formula>
    </cfRule>
  </conditionalFormatting>
  <conditionalFormatting sqref="I2">
    <cfRule type="expression" dxfId="74" priority="94">
      <formula>IF(I2="???",TRUE,FALSE)</formula>
    </cfRule>
    <cfRule type="expression" dxfId="73" priority="95">
      <formula>IF($H2="N",TRUE,FALSE)</formula>
    </cfRule>
    <cfRule type="expression" dxfId="72" priority="96">
      <formula>IF(#REF!="N",TRUE,FALSE)</formula>
    </cfRule>
  </conditionalFormatting>
  <conditionalFormatting sqref="H5">
    <cfRule type="expression" dxfId="71" priority="43">
      <formula>IF(H5="???",TRUE,FALSE)</formula>
    </cfRule>
    <cfRule type="expression" dxfId="70" priority="44">
      <formula>IF($H5="N",TRUE,FALSE)</formula>
    </cfRule>
    <cfRule type="expression" dxfId="69" priority="45">
      <formula>IF(#REF!="N",TRUE,FALSE)</formula>
    </cfRule>
  </conditionalFormatting>
  <conditionalFormatting sqref="I7:I11">
    <cfRule type="expression" dxfId="68" priority="88">
      <formula>IF(I7="???",TRUE,FALSE)</formula>
    </cfRule>
    <cfRule type="expression" dxfId="67" priority="89">
      <formula>IF($H7="N",TRUE,FALSE)</formula>
    </cfRule>
    <cfRule type="expression" dxfId="66" priority="90">
      <formula>IF(#REF!="N",TRUE,FALSE)</formula>
    </cfRule>
  </conditionalFormatting>
  <conditionalFormatting sqref="J5">
    <cfRule type="expression" dxfId="65" priority="37">
      <formula>IF(J5="???",TRUE,FALSE)</formula>
    </cfRule>
    <cfRule type="expression" dxfId="64" priority="38">
      <formula>IF($H5="N",TRUE,FALSE)</formula>
    </cfRule>
    <cfRule type="expression" dxfId="63" priority="39">
      <formula>IF(#REF!="N",TRUE,FALSE)</formula>
    </cfRule>
  </conditionalFormatting>
  <conditionalFormatting sqref="J2">
    <cfRule type="expression" dxfId="62" priority="82">
      <formula>IF(J2="???",TRUE,FALSE)</formula>
    </cfRule>
    <cfRule type="expression" dxfId="61" priority="83">
      <formula>IF($H2="N",TRUE,FALSE)</formula>
    </cfRule>
    <cfRule type="expression" dxfId="60" priority="84">
      <formula>IF(#REF!="N",TRUE,FALSE)</formula>
    </cfRule>
  </conditionalFormatting>
  <conditionalFormatting sqref="J7:J11">
    <cfRule type="expression" dxfId="59" priority="79">
      <formula>IF(J7="???",TRUE,FALSE)</formula>
    </cfRule>
    <cfRule type="expression" dxfId="58" priority="80">
      <formula>IF($H7="N",TRUE,FALSE)</formula>
    </cfRule>
    <cfRule type="expression" dxfId="57" priority="81">
      <formula>IF(#REF!="N",TRUE,FALSE)</formula>
    </cfRule>
  </conditionalFormatting>
  <conditionalFormatting sqref="D4">
    <cfRule type="expression" dxfId="56" priority="76">
      <formula>IF(D4="???",TRUE,FALSE)</formula>
    </cfRule>
    <cfRule type="expression" dxfId="55" priority="77">
      <formula>IF($H4="N",TRUE,FALSE)</formula>
    </cfRule>
    <cfRule type="expression" dxfId="54" priority="78">
      <formula>IF($E4="N",TRUE,FALSE)</formula>
    </cfRule>
  </conditionalFormatting>
  <conditionalFormatting sqref="E4">
    <cfRule type="expression" dxfId="53" priority="73">
      <formula>IF(E4="???",TRUE,FALSE)</formula>
    </cfRule>
    <cfRule type="expression" dxfId="52" priority="74">
      <formula>IF($H4="N",TRUE,FALSE)</formula>
    </cfRule>
    <cfRule type="expression" dxfId="51" priority="75">
      <formula>IF($E4="N",TRUE,FALSE)</formula>
    </cfRule>
  </conditionalFormatting>
  <conditionalFormatting sqref="F4">
    <cfRule type="expression" dxfId="50" priority="70">
      <formula>IF(F4="???",TRUE,FALSE)</formula>
    </cfRule>
    <cfRule type="expression" dxfId="49" priority="71">
      <formula>IF($H4="N",TRUE,FALSE)</formula>
    </cfRule>
    <cfRule type="expression" dxfId="48" priority="72">
      <formula>IF($E4="N",TRUE,FALSE)</formula>
    </cfRule>
  </conditionalFormatting>
  <conditionalFormatting sqref="G4">
    <cfRule type="expression" dxfId="47" priority="67">
      <formula>IF(G4="???",TRUE,FALSE)</formula>
    </cfRule>
    <cfRule type="expression" dxfId="46" priority="68">
      <formula>IF($H4="N",TRUE,FALSE)</formula>
    </cfRule>
    <cfRule type="expression" dxfId="45" priority="69">
      <formula>IF(#REF!="N",TRUE,FALSE)</formula>
    </cfRule>
  </conditionalFormatting>
  <conditionalFormatting sqref="J4">
    <cfRule type="expression" dxfId="44" priority="58">
      <formula>IF(J4="???",TRUE,FALSE)</formula>
    </cfRule>
    <cfRule type="expression" dxfId="43" priority="59">
      <formula>IF($H4="N",TRUE,FALSE)</formula>
    </cfRule>
    <cfRule type="expression" dxfId="42" priority="60">
      <formula>IF(#REF!="N",TRUE,FALSE)</formula>
    </cfRule>
  </conditionalFormatting>
  <conditionalFormatting sqref="E5">
    <cfRule type="expression" dxfId="41" priority="52">
      <formula>IF(E5="???",TRUE,FALSE)</formula>
    </cfRule>
    <cfRule type="expression" dxfId="40" priority="53">
      <formula>IF($H5="N",TRUE,FALSE)</formula>
    </cfRule>
    <cfRule type="expression" dxfId="39" priority="54">
      <formula>IF($E5="N",TRUE,FALSE)</formula>
    </cfRule>
  </conditionalFormatting>
  <conditionalFormatting sqref="F5">
    <cfRule type="expression" dxfId="38" priority="49">
      <formula>IF(F5="???",TRUE,FALSE)</formula>
    </cfRule>
    <cfRule type="expression" dxfId="37" priority="50">
      <formula>IF($H5="N",TRUE,FALSE)</formula>
    </cfRule>
    <cfRule type="expression" dxfId="36" priority="51">
      <formula>IF($E5="N",TRUE,FALSE)</formula>
    </cfRule>
  </conditionalFormatting>
  <conditionalFormatting sqref="G5">
    <cfRule type="expression" dxfId="35" priority="46">
      <formula>IF(G5="???",TRUE,FALSE)</formula>
    </cfRule>
    <cfRule type="expression" dxfId="34" priority="47">
      <formula>IF($H5="N",TRUE,FALSE)</formula>
    </cfRule>
    <cfRule type="expression" dxfId="33" priority="48">
      <formula>IF(#REF!="N",TRUE,FALSE)</formula>
    </cfRule>
  </conditionalFormatting>
  <conditionalFormatting sqref="K2">
    <cfRule type="expression" dxfId="32" priority="34">
      <formula>IF(K2="???",TRUE,FALSE)</formula>
    </cfRule>
    <cfRule type="expression" dxfId="31" priority="35">
      <formula>IF($H2="N",TRUE,FALSE)</formula>
    </cfRule>
    <cfRule type="expression" dxfId="30" priority="36">
      <formula>IF(#REF!="N",TRUE,FALSE)</formula>
    </cfRule>
  </conditionalFormatting>
  <conditionalFormatting sqref="K8:K11">
    <cfRule type="expression" dxfId="29" priority="31">
      <formula>IF(K8="???",TRUE,FALSE)</formula>
    </cfRule>
    <cfRule type="expression" dxfId="28" priority="32">
      <formula>IF($H8="N",TRUE,FALSE)</formula>
    </cfRule>
    <cfRule type="expression" dxfId="27" priority="33">
      <formula>IF(#REF!="N",TRUE,FALSE)</formula>
    </cfRule>
  </conditionalFormatting>
  <conditionalFormatting sqref="I4">
    <cfRule type="expression" dxfId="26" priority="22">
      <formula>IF(I4="???",TRUE,FALSE)</formula>
    </cfRule>
    <cfRule type="expression" dxfId="25" priority="23">
      <formula>IF($H4="N",TRUE,FALSE)</formula>
    </cfRule>
    <cfRule type="expression" dxfId="24" priority="24">
      <formula>IF(#REF!="N",TRUE,FALSE)</formula>
    </cfRule>
  </conditionalFormatting>
  <conditionalFormatting sqref="I5">
    <cfRule type="expression" dxfId="23" priority="19">
      <formula>IF(I5="???",TRUE,FALSE)</formula>
    </cfRule>
    <cfRule type="expression" dxfId="22" priority="20">
      <formula>IF($H5="N",TRUE,FALSE)</formula>
    </cfRule>
    <cfRule type="expression" dxfId="21" priority="21">
      <formula>IF(#REF!="N",TRUE,FALSE)</formula>
    </cfRule>
  </conditionalFormatting>
  <conditionalFormatting sqref="B4:C4">
    <cfRule type="expression" dxfId="20" priority="334">
      <formula>IF(B4="???",TRUE,FALSE)</formula>
    </cfRule>
    <cfRule type="expression" dxfId="19" priority="335">
      <formula>IF($H4="N",TRUE,FALSE)</formula>
    </cfRule>
    <cfRule type="expression" dxfId="18" priority="336">
      <formula>IF($E6="N",TRUE,FALSE)</formula>
    </cfRule>
  </conditionalFormatting>
  <conditionalFormatting sqref="L3 L6">
    <cfRule type="expression" dxfId="17" priority="16">
      <formula>IF(L3="???",TRUE,FALSE)</formula>
    </cfRule>
    <cfRule type="expression" dxfId="16" priority="17">
      <formula>IF($H3="N",TRUE,FALSE)</formula>
    </cfRule>
    <cfRule type="expression" dxfId="15" priority="18">
      <formula>IF(#REF!="N",TRUE,FALSE)</formula>
    </cfRule>
  </conditionalFormatting>
  <conditionalFormatting sqref="L5">
    <cfRule type="expression" dxfId="14" priority="4">
      <formula>IF(L5="???",TRUE,FALSE)</formula>
    </cfRule>
    <cfRule type="expression" dxfId="13" priority="5">
      <formula>IF($H5="N",TRUE,FALSE)</formula>
    </cfRule>
    <cfRule type="expression" dxfId="12" priority="6">
      <formula>IF(#REF!="N",TRUE,FALSE)</formula>
    </cfRule>
  </conditionalFormatting>
  <conditionalFormatting sqref="L2">
    <cfRule type="expression" dxfId="11" priority="13">
      <formula>IF(L2="???",TRUE,FALSE)</formula>
    </cfRule>
    <cfRule type="expression" dxfId="10" priority="14">
      <formula>IF($H2="N",TRUE,FALSE)</formula>
    </cfRule>
    <cfRule type="expression" dxfId="9" priority="15">
      <formula>IF(#REF!="N",TRUE,FALSE)</formula>
    </cfRule>
  </conditionalFormatting>
  <conditionalFormatting sqref="L7:L11">
    <cfRule type="expression" dxfId="8" priority="10">
      <formula>IF(L7="???",TRUE,FALSE)</formula>
    </cfRule>
    <cfRule type="expression" dxfId="7" priority="11">
      <formula>IF($H7="N",TRUE,FALSE)</formula>
    </cfRule>
    <cfRule type="expression" dxfId="6" priority="12">
      <formula>IF(#REF!="N",TRUE,FALSE)</formula>
    </cfRule>
  </conditionalFormatting>
  <conditionalFormatting sqref="L4">
    <cfRule type="expression" dxfId="5" priority="7">
      <formula>IF(L4="???",TRUE,FALSE)</formula>
    </cfRule>
    <cfRule type="expression" dxfId="4" priority="8">
      <formula>IF($H4="N",TRUE,FALSE)</formula>
    </cfRule>
    <cfRule type="expression" dxfId="3" priority="9">
      <formula>IF(#REF!="N",TRUE,FALSE)</formula>
    </cfRule>
  </conditionalFormatting>
  <conditionalFormatting sqref="K3:K7">
    <cfRule type="expression" dxfId="2" priority="1">
      <formula>IF(K3="???",TRUE,FALSE)</formula>
    </cfRule>
    <cfRule type="expression" dxfId="1" priority="2">
      <formula>IF($H3="N",TRUE,FALSE)</formula>
    </cfRule>
    <cfRule type="expression" dxfId="0" priority="3">
      <formula>IF(#REF!="N",TRUE,FALSE)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</vt:lpstr>
      <vt:lpstr>Family - Groups</vt:lpstr>
      <vt:lpstr>Models</vt:lpstr>
      <vt:lpstr>Test Data</vt:lpstr>
      <vt:lpstr>Cert Levels</vt:lpstr>
      <vt:lpstr>Stds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 Evans</dc:creator>
  <cp:lastModifiedBy>Evans, Zachary@ARB</cp:lastModifiedBy>
  <dcterms:created xsi:type="dcterms:W3CDTF">2019-01-25T17:08:38Z</dcterms:created>
  <dcterms:modified xsi:type="dcterms:W3CDTF">2023-06-06T22:01:48Z</dcterms:modified>
</cp:coreProperties>
</file>