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156" documentId="8_{1B1B91CF-3382-45E2-9850-4C0B16813BFE}" xr6:coauthVersionLast="47" xr6:coauthVersionMax="47" xr10:uidLastSave="{555D3498-C59C-4B1C-9CDC-E30A230AB40F}"/>
  <bookViews>
    <workbookView xWindow="-120" yWindow="-120" windowWidth="29040" windowHeight="15990" tabRatio="801" xr2:uid="{00000000-000D-0000-FFFF-FFFF00000000}"/>
  </bookViews>
  <sheets>
    <sheet name="READ ME FIRST" sheetId="15" r:id="rId1"/>
    <sheet name="Included Fuel Quantity" sheetId="1" r:id="rId2"/>
    <sheet name="Included Heat Content" sheetId="12" r:id="rId3"/>
    <sheet name="Excluded Fuel Quantity" sheetId="18" r:id="rId4"/>
    <sheet name="Excluded Heat Content" sheetId="20" r:id="rId5"/>
  </sheets>
  <definedNames>
    <definedName name="_xlnm._FilterDatabase" localSheetId="3" hidden="1">'Excluded Fuel Quantity'!$A$1:$A$1</definedName>
    <definedName name="_xlnm._FilterDatabase" localSheetId="1" hidden="1">'Included Fuel Quantity'!$A$2:$AG$288</definedName>
    <definedName name="_xlnm._FilterDatabase" localSheetId="2" hidden="1">'Included Heat Content'!$AH$2:$AH$294</definedName>
    <definedName name="Biogenic" localSheetId="0">#REF!</definedName>
    <definedName name="Biogenic">#REF!</definedName>
    <definedName name="Excluded">#REF!</definedName>
    <definedName name="GrossAndSink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 i="12" l="1"/>
  <c r="K1" i="12"/>
  <c r="L1" i="12"/>
  <c r="M1" i="12"/>
  <c r="N1" i="12"/>
  <c r="O1" i="12"/>
  <c r="P1" i="12"/>
  <c r="Q1" i="12"/>
  <c r="R1" i="12"/>
  <c r="S1" i="12"/>
  <c r="T1" i="12"/>
  <c r="U1" i="12"/>
  <c r="V1" i="12"/>
  <c r="W1" i="12"/>
  <c r="X1" i="12"/>
  <c r="Y1" i="12"/>
  <c r="Z1" i="12"/>
  <c r="AA1" i="12"/>
  <c r="AB1" i="12"/>
  <c r="AC1" i="12"/>
  <c r="AD1" i="12"/>
  <c r="AE1" i="12"/>
  <c r="J1" i="12"/>
  <c r="K1" i="20" l="1"/>
  <c r="L1" i="20"/>
  <c r="M1" i="20"/>
  <c r="N1" i="20"/>
  <c r="O1" i="20"/>
  <c r="P1" i="20"/>
  <c r="Q1" i="20"/>
  <c r="R1" i="20"/>
  <c r="S1" i="20"/>
  <c r="T1" i="20"/>
  <c r="U1" i="20"/>
  <c r="V1" i="20"/>
  <c r="W1" i="20"/>
  <c r="X1" i="20"/>
  <c r="Y1" i="20"/>
  <c r="Z1" i="20"/>
  <c r="AA1" i="20"/>
  <c r="AB1" i="20"/>
  <c r="AC1" i="20"/>
  <c r="AD1" i="20"/>
  <c r="AE1" i="20"/>
  <c r="J1" i="20"/>
  <c r="B4" i="15" l="1"/>
  <c r="A1" i="20"/>
  <c r="A1" i="12"/>
  <c r="A1" i="18"/>
</calcChain>
</file>

<file path=xl/sharedStrings.xml><?xml version="1.0" encoding="utf-8"?>
<sst xmlns="http://schemas.openxmlformats.org/spreadsheetml/2006/main" count="6047" uniqueCount="524">
  <si>
    <t>IMPORTANT NOTE</t>
  </si>
  <si>
    <r>
      <rPr>
        <b/>
        <sz val="10.5"/>
        <color indexed="8"/>
        <rFont val="Avenir Next LT Pro"/>
        <family val="2"/>
      </rPr>
      <t>2) Included Heat Content:</t>
    </r>
    <r>
      <rPr>
        <sz val="10.5"/>
        <color indexed="8"/>
        <rFont val="Avenir Next LT Pro"/>
        <family val="2"/>
      </rPr>
      <t xml:space="preserve"> This table contains the same information as table 1 but in British Thermal Units (BTU).</t>
    </r>
  </si>
  <si>
    <r>
      <rPr>
        <b/>
        <sz val="10.5"/>
        <color indexed="8"/>
        <rFont val="Avenir Next LT Pro"/>
        <family val="2"/>
      </rPr>
      <t>4) Excluded Heat Content:</t>
    </r>
    <r>
      <rPr>
        <sz val="10.5"/>
        <color indexed="8"/>
        <rFont val="Avenir Next LT Pro"/>
        <family val="2"/>
      </rPr>
      <t xml:space="preserve"> This table contains the same information as table 3 but in BTU.</t>
    </r>
  </si>
  <si>
    <t>Each of the spreadsheets has columns that can be filtered to select a subset of IPCC categories, Sector, Activity, and fuel unit. 
When adding up or comparing fuels among multiple categories, it is necessary to ensure that the units are the same for each line.</t>
  </si>
  <si>
    <t>Fuel Type</t>
  </si>
  <si>
    <t>IPCC Code</t>
  </si>
  <si>
    <t>Sector Level 1</t>
  </si>
  <si>
    <t>Sector Level 2</t>
  </si>
  <si>
    <t>Sector Level 3</t>
  </si>
  <si>
    <t>Sector Level 4</t>
  </si>
  <si>
    <t>Activity Level 1</t>
  </si>
  <si>
    <t>Activity Level 2</t>
  </si>
  <si>
    <t>Activity Unit</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</si>
  <si>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</si>
  <si>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</si>
  <si>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</si>
  <si>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</si>
  <si>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</si>
  <si>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</si>
  <si>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</si>
  <si>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</si>
  <si>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</si>
  <si>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</si>
  <si>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</si>
  <si>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</si>
  <si>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</si>
  <si>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</si>
  <si>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</si>
  <si>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</si>
  <si>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</si>
  <si>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</si>
  <si>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</si>
  <si>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</si>
  <si>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</si>
  <si>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</si>
  <si>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Sector Activity Code</t>
  </si>
  <si>
    <t>Fossil Fuel</t>
  </si>
  <si>
    <t>1A4c</t>
  </si>
  <si>
    <t>Ag Energy Use</t>
  </si>
  <si>
    <t>Crop Production</t>
  </si>
  <si>
    <t>None</t>
  </si>
  <si>
    <t>Fuel combustion</t>
  </si>
  <si>
    <t>Natural gas</t>
  </si>
  <si>
    <t>scf</t>
  </si>
  <si>
    <t>60-01-10-99-01-020</t>
  </si>
  <si>
    <t>Livestock</t>
  </si>
  <si>
    <t>60-01-27-99-01-020</t>
  </si>
  <si>
    <t>Biofuel</t>
  </si>
  <si>
    <t>Not Specified</t>
  </si>
  <si>
    <t>Biodiesel</t>
  </si>
  <si>
    <t>gal</t>
  </si>
  <si>
    <t>60-01-99-99-01-080</t>
  </si>
  <si>
    <t>Distillate</t>
  </si>
  <si>
    <t>60-01-99-99-01-033</t>
  </si>
  <si>
    <t>Ethanol</t>
  </si>
  <si>
    <t>60-01-99-99-01-090</t>
  </si>
  <si>
    <t>Gasoline</t>
  </si>
  <si>
    <t>60-01-99-99-01-034</t>
  </si>
  <si>
    <t>Kerosene</t>
  </si>
  <si>
    <t>60-01-99-99-01-036</t>
  </si>
  <si>
    <t>60-01-99-99-01-020</t>
  </si>
  <si>
    <t>Renewable Diesel</t>
  </si>
  <si>
    <t>60-01-99-99-01-081</t>
  </si>
  <si>
    <t>1A1aii</t>
  </si>
  <si>
    <t>Commercial</t>
  </si>
  <si>
    <t>CHP: Commercial</t>
  </si>
  <si>
    <t>Useful Thermal Output</t>
  </si>
  <si>
    <t>40-05-69-99-01-080</t>
  </si>
  <si>
    <t>Biomethane</t>
  </si>
  <si>
    <t>40-05-69-99-01-082</t>
  </si>
  <si>
    <t>Crude oil</t>
  </si>
  <si>
    <t>40-05-69-99-01-051</t>
  </si>
  <si>
    <t>Digester gas</t>
  </si>
  <si>
    <t>40-05-69-99-01-070</t>
  </si>
  <si>
    <t>40-05-69-99-01-033</t>
  </si>
  <si>
    <t>Jet fuel</t>
  </si>
  <si>
    <t>40-05-69-99-01-035</t>
  </si>
  <si>
    <t>40-05-69-99-01-036</t>
  </si>
  <si>
    <t>Landfill gas</t>
  </si>
  <si>
    <t>40-05-69-99-01-072</t>
  </si>
  <si>
    <t>40-05-69-99-01-020</t>
  </si>
  <si>
    <t>Propane</t>
  </si>
  <si>
    <t>40-05-69-99-01-044</t>
  </si>
  <si>
    <t>40-05-69-99-01-081</t>
  </si>
  <si>
    <t>1A4a</t>
  </si>
  <si>
    <t>Communication</t>
  </si>
  <si>
    <t>Other Message Communications</t>
  </si>
  <si>
    <t>40-08-40-99-01-020</t>
  </si>
  <si>
    <t>Radio Broadcasting Stations</t>
  </si>
  <si>
    <t>40-08-52-99-01-020</t>
  </si>
  <si>
    <t>Telephone &amp; Cell Phone Services</t>
  </si>
  <si>
    <t>40-08-62-99-01-020</t>
  </si>
  <si>
    <t>U.S. Postal Service</t>
  </si>
  <si>
    <t>40-08-68-99-01-020</t>
  </si>
  <si>
    <t>Domestic Utilities</t>
  </si>
  <si>
    <t>Sewerage Systems</t>
  </si>
  <si>
    <t>40-09-57-99-01-020</t>
  </si>
  <si>
    <t>Water Supply</t>
  </si>
  <si>
    <t>40-09-72-99-01-020</t>
  </si>
  <si>
    <t>Education</t>
  </si>
  <si>
    <t>College</t>
  </si>
  <si>
    <t>40-10-08-99-01-020</t>
  </si>
  <si>
    <t>School</t>
  </si>
  <si>
    <t>40-10-56-99-01-020</t>
  </si>
  <si>
    <t>Food Services</t>
  </si>
  <si>
    <t>Food &amp; Liquor</t>
  </si>
  <si>
    <t>40-13-17-99-01-020</t>
  </si>
  <si>
    <t>Restaurant</t>
  </si>
  <si>
    <t>40-13-54-99-01-020</t>
  </si>
  <si>
    <t>Health Care</t>
  </si>
  <si>
    <t>40-15-99-99-01-020</t>
  </si>
  <si>
    <t>Hotels</t>
  </si>
  <si>
    <t>40-17-99-99-01-020</t>
  </si>
  <si>
    <t>National Security</t>
  </si>
  <si>
    <t>40-24-99-99-01-020</t>
  </si>
  <si>
    <t>40-99-99-99-01-080</t>
  </si>
  <si>
    <t>Coal</t>
  </si>
  <si>
    <t>ton</t>
  </si>
  <si>
    <t>40-99-99-99-01-001</t>
  </si>
  <si>
    <t>40-99-99-99-01-033</t>
  </si>
  <si>
    <t>40-99-99-99-01-090</t>
  </si>
  <si>
    <t>40-99-99-99-01-034</t>
  </si>
  <si>
    <t>40-99-99-99-01-036</t>
  </si>
  <si>
    <t>LPG</t>
  </si>
  <si>
    <t>40-99-99-99-01-037</t>
  </si>
  <si>
    <t>40-99-99-99-01-020</t>
  </si>
  <si>
    <t>40-99-99-99-01-081</t>
  </si>
  <si>
    <t>Residual fuel oil</t>
  </si>
  <si>
    <t>40-99-99-99-01-046</t>
  </si>
  <si>
    <t>Wood (wet)</t>
  </si>
  <si>
    <t>40-99-99-99-01-077</t>
  </si>
  <si>
    <t>Offices</t>
  </si>
  <si>
    <t>40-26-99-99-01-020</t>
  </si>
  <si>
    <t>Retail &amp; Wholesale</t>
  </si>
  <si>
    <t>Refrigerated Warehousing</t>
  </si>
  <si>
    <t>40-33-53-99-01-020</t>
  </si>
  <si>
    <t>Retail</t>
  </si>
  <si>
    <t>40-33-55-99-01-020</t>
  </si>
  <si>
    <t>Warehousing</t>
  </si>
  <si>
    <t>40-33-70-99-01-020</t>
  </si>
  <si>
    <t>Transportation Services</t>
  </si>
  <si>
    <t>Airports</t>
  </si>
  <si>
    <t>40-36-01-99-01-020</t>
  </si>
  <si>
    <t>Transportation</t>
  </si>
  <si>
    <t>40-36-66-99-01-020</t>
  </si>
  <si>
    <t>Water Transportation</t>
  </si>
  <si>
    <t>40-36-73-99-01-020</t>
  </si>
  <si>
    <t>Electricity Generation (In State)</t>
  </si>
  <si>
    <t>10-05-99-99-01-080</t>
  </si>
  <si>
    <t>10-05-99-99-01-082</t>
  </si>
  <si>
    <t>10-05-99-99-01-051</t>
  </si>
  <si>
    <t>10-05-99-99-01-070</t>
  </si>
  <si>
    <t>10-05-99-99-01-033</t>
  </si>
  <si>
    <t>10-05-99-99-01-035</t>
  </si>
  <si>
    <t>10-05-99-99-01-036</t>
  </si>
  <si>
    <t>10-05-99-99-01-072</t>
  </si>
  <si>
    <t>10-05-99-99-01-020</t>
  </si>
  <si>
    <t>10-05-99-99-01-044</t>
  </si>
  <si>
    <t>10-05-99-99-01-081</t>
  </si>
  <si>
    <t>CHP: Industrial</t>
  </si>
  <si>
    <t>Associated gas</t>
  </si>
  <si>
    <t>10-07-99-99-01-022</t>
  </si>
  <si>
    <t>10-07-99-99-01-080</t>
  </si>
  <si>
    <t>Biomass</t>
  </si>
  <si>
    <t>10-07-99-99-01-074</t>
  </si>
  <si>
    <t>10-07-99-99-01-082</t>
  </si>
  <si>
    <t>10-07-99-99-01-001</t>
  </si>
  <si>
    <t>10-07-99-99-01-051</t>
  </si>
  <si>
    <t>10-07-99-99-01-070</t>
  </si>
  <si>
    <t>10-07-99-99-01-033</t>
  </si>
  <si>
    <t>10-07-99-99-01-036</t>
  </si>
  <si>
    <t>10-07-99-99-01-072</t>
  </si>
  <si>
    <t>Partially Biogenic</t>
  </si>
  <si>
    <t>MSW</t>
  </si>
  <si>
    <t>10-07-99-99-01-010</t>
  </si>
  <si>
    <t>10-07-99-99-01-020</t>
  </si>
  <si>
    <t>Petroleum coke</t>
  </si>
  <si>
    <t>10-07-99-99-01-042</t>
  </si>
  <si>
    <t>10-07-99-99-01-044</t>
  </si>
  <si>
    <t>Refinery gas</t>
  </si>
  <si>
    <t>10-07-99-99-01-045</t>
  </si>
  <si>
    <t>10-07-99-99-01-081</t>
  </si>
  <si>
    <t>10-07-99-99-01-046</t>
  </si>
  <si>
    <t>Tires</t>
  </si>
  <si>
    <t>10-07-99-99-01-011</t>
  </si>
  <si>
    <t>Waste oil</t>
  </si>
  <si>
    <t>10-07-99-99-01-048</t>
  </si>
  <si>
    <t>1A1ai</t>
  </si>
  <si>
    <t>Merchant Owned</t>
  </si>
  <si>
    <t>10-22-99-99-01-022</t>
  </si>
  <si>
    <t>10-22-99-99-01-080</t>
  </si>
  <si>
    <t>10-22-99-99-01-074</t>
  </si>
  <si>
    <t>10-22-99-99-01-082</t>
  </si>
  <si>
    <t>10-22-99-99-01-051</t>
  </si>
  <si>
    <t>10-22-99-99-01-070</t>
  </si>
  <si>
    <t>10-22-99-99-01-033</t>
  </si>
  <si>
    <t>10-22-99-99-01-035</t>
  </si>
  <si>
    <t>10-22-99-99-01-036</t>
  </si>
  <si>
    <t>10-22-99-99-01-072</t>
  </si>
  <si>
    <t>10-22-99-99-01-010</t>
  </si>
  <si>
    <t>10-22-99-99-01-020</t>
  </si>
  <si>
    <t>10-22-99-99-01-042</t>
  </si>
  <si>
    <t>10-22-99-99-01-044</t>
  </si>
  <si>
    <t>10-22-99-99-01-045</t>
  </si>
  <si>
    <t>10-22-99-99-01-081</t>
  </si>
  <si>
    <t>10-22-99-99-01-046</t>
  </si>
  <si>
    <t>10-22-99-99-01-048</t>
  </si>
  <si>
    <t>Utility Owned</t>
  </si>
  <si>
    <t>10-38-99-99-01-080</t>
  </si>
  <si>
    <t>10-38-99-99-01-074</t>
  </si>
  <si>
    <t>10-38-99-99-01-082</t>
  </si>
  <si>
    <t>10-38-99-99-01-070</t>
  </si>
  <si>
    <t>10-38-99-99-01-033</t>
  </si>
  <si>
    <t>10-38-99-99-01-072</t>
  </si>
  <si>
    <t>10-38-99-99-01-020</t>
  </si>
  <si>
    <t>10-38-99-99-01-044</t>
  </si>
  <si>
    <t>10-38-99-99-01-045</t>
  </si>
  <si>
    <t>10-38-99-99-01-081</t>
  </si>
  <si>
    <t>10-38-99-99-01-046</t>
  </si>
  <si>
    <t>Industrial</t>
  </si>
  <si>
    <t>30-07-69-99-01-022</t>
  </si>
  <si>
    <t>30-07-69-99-01-080</t>
  </si>
  <si>
    <t>30-07-69-99-01-074</t>
  </si>
  <si>
    <t>30-07-69-99-01-082</t>
  </si>
  <si>
    <t>30-07-69-99-01-001</t>
  </si>
  <si>
    <t>30-07-69-99-01-051</t>
  </si>
  <si>
    <t>30-07-69-99-01-070</t>
  </si>
  <si>
    <t>30-07-69-99-01-033</t>
  </si>
  <si>
    <t>30-07-69-99-01-036</t>
  </si>
  <si>
    <t>30-07-69-99-01-072</t>
  </si>
  <si>
    <t>30-07-69-99-01-010</t>
  </si>
  <si>
    <t>30-07-69-99-01-020</t>
  </si>
  <si>
    <t>30-07-69-99-01-042</t>
  </si>
  <si>
    <t>30-07-69-99-01-044</t>
  </si>
  <si>
    <t>30-07-69-99-01-045</t>
  </si>
  <si>
    <t>30-07-69-99-01-081</t>
  </si>
  <si>
    <t>30-07-69-99-01-046</t>
  </si>
  <si>
    <t>30-07-69-99-01-011</t>
  </si>
  <si>
    <t>30-07-69-99-01-048</t>
  </si>
  <si>
    <t>1A2k</t>
  </si>
  <si>
    <t>Manufacturing</t>
  </si>
  <si>
    <t>Construction</t>
  </si>
  <si>
    <t>30-20-09-99-01-090</t>
  </si>
  <si>
    <t>30-20-09-99-01-034</t>
  </si>
  <si>
    <t>30-20-09-99-01-020</t>
  </si>
  <si>
    <t>1A2h</t>
  </si>
  <si>
    <t>Electric &amp; Electronic Equip.</t>
  </si>
  <si>
    <t>30-20-13-99-01-020</t>
  </si>
  <si>
    <t>1A2e</t>
  </si>
  <si>
    <t>Food Products</t>
  </si>
  <si>
    <t>Food Processing</t>
  </si>
  <si>
    <t>30-20-18-08-01-020</t>
  </si>
  <si>
    <t>30-20-18-99-01-020</t>
  </si>
  <si>
    <t>Sugar &amp; Confections</t>
  </si>
  <si>
    <t>30-20-18-30-01-020</t>
  </si>
  <si>
    <t>Metal Durables</t>
  </si>
  <si>
    <t>Computers &amp; Office Machines</t>
  </si>
  <si>
    <t>30-20-30-04-01-020</t>
  </si>
  <si>
    <t>Fabricated Metal Products</t>
  </si>
  <si>
    <t>30-20-30-06-01-020</t>
  </si>
  <si>
    <t>Industrial Machinery &amp; Equip.</t>
  </si>
  <si>
    <t>30-20-30-15-01-020</t>
  </si>
  <si>
    <t>1A2m</t>
  </si>
  <si>
    <t>30-20-99-99-01-080</t>
  </si>
  <si>
    <t>30-20-99-99-01-001</t>
  </si>
  <si>
    <t>30-20-99-99-01-033</t>
  </si>
  <si>
    <t>30-20-99-99-01-090</t>
  </si>
  <si>
    <t>30-20-99-99-01-034</t>
  </si>
  <si>
    <t>30-20-99-99-01-036</t>
  </si>
  <si>
    <t>30-20-99-99-01-037</t>
  </si>
  <si>
    <t>30-20-99-99-01-020</t>
  </si>
  <si>
    <t>30-20-99-99-01-042</t>
  </si>
  <si>
    <t>30-20-99-99-01-081</t>
  </si>
  <si>
    <t>30-20-99-99-01-046</t>
  </si>
  <si>
    <t>Plastics &amp; Rubber</t>
  </si>
  <si>
    <t>30-20-44-99-01-020</t>
  </si>
  <si>
    <t>Plastics</t>
  </si>
  <si>
    <t>30-20-44-25-01-020</t>
  </si>
  <si>
    <t>1A2</t>
  </si>
  <si>
    <t>Primary Metals</t>
  </si>
  <si>
    <t>30-20-47-99-01-020</t>
  </si>
  <si>
    <t>1A2d</t>
  </si>
  <si>
    <t>Printing &amp; Publishing</t>
  </si>
  <si>
    <t>30-20-48-99-01-020</t>
  </si>
  <si>
    <t>Pulp &amp; Paper</t>
  </si>
  <si>
    <t>30-20-51-99-01-020</t>
  </si>
  <si>
    <t>1A2f</t>
  </si>
  <si>
    <t>Stone, Clay, Glass &amp; Cement</t>
  </si>
  <si>
    <t>Cement</t>
  </si>
  <si>
    <t>30-20-58-03-01-080</t>
  </si>
  <si>
    <t>Biomass waste fuel</t>
  </si>
  <si>
    <t>30-20-58-03-01-078</t>
  </si>
  <si>
    <t>30-20-58-03-01-001</t>
  </si>
  <si>
    <t>30-20-58-03-01-033</t>
  </si>
  <si>
    <t>30-20-58-03-01-037</t>
  </si>
  <si>
    <t>30-20-58-03-01-010</t>
  </si>
  <si>
    <t>30-20-58-03-01-020</t>
  </si>
  <si>
    <t>30-20-58-03-01-042</t>
  </si>
  <si>
    <t>30-20-58-03-01-081</t>
  </si>
  <si>
    <t>30-20-58-03-01-046</t>
  </si>
  <si>
    <t>30-20-58-03-01-011</t>
  </si>
  <si>
    <t>Flat Glass</t>
  </si>
  <si>
    <t>30-20-58-07-01-020</t>
  </si>
  <si>
    <t>Glass Containers</t>
  </si>
  <si>
    <t>30-20-58-13-01-020</t>
  </si>
  <si>
    <t>30-20-58-99-01-020</t>
  </si>
  <si>
    <t>1A2l</t>
  </si>
  <si>
    <t>Textiles</t>
  </si>
  <si>
    <t>Apparel</t>
  </si>
  <si>
    <t>30-20-63-01-01-020</t>
  </si>
  <si>
    <t>Leather</t>
  </si>
  <si>
    <t>30-20-63-17-01-020</t>
  </si>
  <si>
    <t>Textile Mills</t>
  </si>
  <si>
    <t>30-20-63-33-01-020</t>
  </si>
  <si>
    <t>Tobacco</t>
  </si>
  <si>
    <t>30-20-64-99-01-020</t>
  </si>
  <si>
    <t>1A2g</t>
  </si>
  <si>
    <t>Transportation Equip.</t>
  </si>
  <si>
    <t>30-20-67-99-01-020</t>
  </si>
  <si>
    <t>1A2j</t>
  </si>
  <si>
    <t>Wood &amp; Furniture</t>
  </si>
  <si>
    <t>Furniture &amp; Fixtures</t>
  </si>
  <si>
    <t>30-20-74-12-01-020</t>
  </si>
  <si>
    <t>Lumber &amp; Wood Products</t>
  </si>
  <si>
    <t>30-20-74-19-01-020</t>
  </si>
  <si>
    <t>1A2i</t>
  </si>
  <si>
    <t>Mining</t>
  </si>
  <si>
    <t>30-23-07-99-01-020</t>
  </si>
  <si>
    <t>Metals</t>
  </si>
  <si>
    <t>30-23-31-99-01-020</t>
  </si>
  <si>
    <t>Non Metals</t>
  </si>
  <si>
    <t>30-23-36-99-01-020</t>
  </si>
  <si>
    <t>Other petroleum products</t>
  </si>
  <si>
    <t>30-99-99-99-01-041</t>
  </si>
  <si>
    <t>30-99-99-99-01-077</t>
  </si>
  <si>
    <t>2D1</t>
  </si>
  <si>
    <t>Fuel consumption</t>
  </si>
  <si>
    <t>Lubricants</t>
  </si>
  <si>
    <t>30-99-99-99-22-038</t>
  </si>
  <si>
    <t>1A3eii</t>
  </si>
  <si>
    <t>Off Road</t>
  </si>
  <si>
    <t>Airport Ground Support Equipment</t>
  </si>
  <si>
    <t>30-44-32-99-01-080</t>
  </si>
  <si>
    <t>30-44-32-99-01-033</t>
  </si>
  <si>
    <t>30-44-32-99-01-081</t>
  </si>
  <si>
    <t>Construction and Mining Equipment</t>
  </si>
  <si>
    <t>30-44-25-99-01-080</t>
  </si>
  <si>
    <t>30-44-25-99-01-033</t>
  </si>
  <si>
    <t>30-44-25-99-01-081</t>
  </si>
  <si>
    <t>Industrial Equipment</t>
  </si>
  <si>
    <t>30-44-41-99-01-080</t>
  </si>
  <si>
    <t>30-44-41-99-01-033</t>
  </si>
  <si>
    <t>30-44-41-99-01-081</t>
  </si>
  <si>
    <t>Oil Drilling Equipment</t>
  </si>
  <si>
    <t>30-44-79-99-01-080</t>
  </si>
  <si>
    <t>30-44-79-99-01-033</t>
  </si>
  <si>
    <t>30-44-79-99-01-081</t>
  </si>
  <si>
    <t>1A1cii</t>
  </si>
  <si>
    <t>Oil &amp; Gas: Production &amp; Processing</t>
  </si>
  <si>
    <t>30-27-99-99-01-022</t>
  </si>
  <si>
    <t>30-27-99-99-01-080</t>
  </si>
  <si>
    <t>30-27-99-99-01-033</t>
  </si>
  <si>
    <t>30-27-99-99-01-020</t>
  </si>
  <si>
    <t>30-27-99-99-01-081</t>
  </si>
  <si>
    <t>30-27-99-99-01-046</t>
  </si>
  <si>
    <t>1A1b</t>
  </si>
  <si>
    <t>Petroleum Refining and Hydrogen Production</t>
  </si>
  <si>
    <t>30-30-99-99-01-022</t>
  </si>
  <si>
    <t>30-30-99-99-01-080</t>
  </si>
  <si>
    <t>Catalyst coke</t>
  </si>
  <si>
    <t>30-30-99-99-01-060</t>
  </si>
  <si>
    <t>30-30-99-99-01-070</t>
  </si>
  <si>
    <t>30-30-99-99-01-033</t>
  </si>
  <si>
    <t>30-30-99-99-01-090</t>
  </si>
  <si>
    <t>30-30-99-99-01-034</t>
  </si>
  <si>
    <t>30-30-99-99-01-037</t>
  </si>
  <si>
    <t>30-30-99-99-01-020</t>
  </si>
  <si>
    <t>30-30-99-99-01-042</t>
  </si>
  <si>
    <t>Process gas</t>
  </si>
  <si>
    <t>30-30-99-99-01-023</t>
  </si>
  <si>
    <t>30-30-99-99-01-045</t>
  </si>
  <si>
    <t>30-30-99-99-01-081</t>
  </si>
  <si>
    <t>30-30-99-99-01-046</t>
  </si>
  <si>
    <t>2H3</t>
  </si>
  <si>
    <t>Transformation</t>
  </si>
  <si>
    <t>30-30-65-99-22-020</t>
  </si>
  <si>
    <t>Petroleum feedstocks</t>
  </si>
  <si>
    <t>30-30-65-99-22-043</t>
  </si>
  <si>
    <t>30-30-65-99-22-045</t>
  </si>
  <si>
    <t>Transmission and Distribution</t>
  </si>
  <si>
    <t>Natural Gas Pipelines</t>
  </si>
  <si>
    <t>30-41-34-99-01-020</t>
  </si>
  <si>
    <t>Non Natural Gas Pipelines</t>
  </si>
  <si>
    <t>30-41-37-99-01-020</t>
  </si>
  <si>
    <t>1A4b</t>
  </si>
  <si>
    <t>Residential</t>
  </si>
  <si>
    <t>Household Use</t>
  </si>
  <si>
    <t>50-18-99-99-01-080</t>
  </si>
  <si>
    <t>50-18-99-99-01-001</t>
  </si>
  <si>
    <t>50-18-99-99-01-033</t>
  </si>
  <si>
    <t>50-18-99-99-01-036</t>
  </si>
  <si>
    <t>50-18-99-99-01-037</t>
  </si>
  <si>
    <t>50-18-99-99-01-020</t>
  </si>
  <si>
    <t>50-18-99-99-01-081</t>
  </si>
  <si>
    <t>50-18-99-99-01-077</t>
  </si>
  <si>
    <t>1A3aii</t>
  </si>
  <si>
    <t>Aviation</t>
  </si>
  <si>
    <t>Domestic Air transport</t>
  </si>
  <si>
    <t>Intrastate</t>
  </si>
  <si>
    <t>Alternative Jet Fuel</t>
  </si>
  <si>
    <t>20-04-12-37-01-029</t>
  </si>
  <si>
    <t>20-04-12-37-01-035</t>
  </si>
  <si>
    <t>Aviation gasoline</t>
  </si>
  <si>
    <t>20-04-12-99-01-032</t>
  </si>
  <si>
    <t>1A3a</t>
  </si>
  <si>
    <t>20-04-99-99-01-090</t>
  </si>
  <si>
    <t>20-04-99-99-01-034</t>
  </si>
  <si>
    <t>1A3</t>
  </si>
  <si>
    <t>20-99-99-99-01-080</t>
  </si>
  <si>
    <t>20-99-99-99-01-033</t>
  </si>
  <si>
    <t>20-99-99-99-01-037</t>
  </si>
  <si>
    <t>20-99-99-99-01-081</t>
  </si>
  <si>
    <t>20-99-99-99-22-038</t>
  </si>
  <si>
    <t>1A3biii</t>
  </si>
  <si>
    <t>On Road</t>
  </si>
  <si>
    <t>Heavy-duty Vehicles</t>
  </si>
  <si>
    <t>Buses</t>
  </si>
  <si>
    <t>20-28-29-D2-01-080</t>
  </si>
  <si>
    <t>20-28-29-D2-01-033</t>
  </si>
  <si>
    <t>20-28-29-D2-01-090</t>
  </si>
  <si>
    <t>20-28-29-D2-01-034</t>
  </si>
  <si>
    <t>20-28-29-D2-01-081</t>
  </si>
  <si>
    <t>Heavy-duty Trucks</t>
  </si>
  <si>
    <t>20-28-29-D1-01-080</t>
  </si>
  <si>
    <t>20-28-29-D1-01-033</t>
  </si>
  <si>
    <t>20-28-29-D1-01-090</t>
  </si>
  <si>
    <t>20-28-29-D1-01-034</t>
  </si>
  <si>
    <t>20-28-29-D1-01-081</t>
  </si>
  <si>
    <t>Motorhomes</t>
  </si>
  <si>
    <t>20-28-29-D3-01-080</t>
  </si>
  <si>
    <t>20-28-29-D3-01-033</t>
  </si>
  <si>
    <t>20-28-29-D3-01-090</t>
  </si>
  <si>
    <t>20-28-29-D3-01-034</t>
  </si>
  <si>
    <t>20-28-29-D3-01-081</t>
  </si>
  <si>
    <t>1A3bii</t>
  </si>
  <si>
    <t>Light-duty Vehicles</t>
  </si>
  <si>
    <t>Light-duty Trucks &amp; SUVs</t>
  </si>
  <si>
    <t>20-28-42-51-01-080</t>
  </si>
  <si>
    <t>20-28-42-51-01-033</t>
  </si>
  <si>
    <t>20-28-42-51-01-090</t>
  </si>
  <si>
    <t>20-28-42-51-01-034</t>
  </si>
  <si>
    <t>20-28-42-51-01-081</t>
  </si>
  <si>
    <t>1A3biv</t>
  </si>
  <si>
    <t>Motorcycles</t>
  </si>
  <si>
    <t>20-28-42-49-01-090</t>
  </si>
  <si>
    <t>20-28-42-49-01-034</t>
  </si>
  <si>
    <t>1A3bi</t>
  </si>
  <si>
    <t>Passenger Cars</t>
  </si>
  <si>
    <t>20-28-42-50-01-080</t>
  </si>
  <si>
    <t>20-28-42-50-01-033</t>
  </si>
  <si>
    <t>20-28-42-50-01-090</t>
  </si>
  <si>
    <t>20-28-42-50-01-034</t>
  </si>
  <si>
    <t>20-28-42-50-01-081</t>
  </si>
  <si>
    <t>20-28-99-99-01-082</t>
  </si>
  <si>
    <t>1A3b</t>
  </si>
  <si>
    <t>20-28-99-99-01-020</t>
  </si>
  <si>
    <t>1A3c</t>
  </si>
  <si>
    <t>Rail</t>
  </si>
  <si>
    <t>20-32-99-99-01-080</t>
  </si>
  <si>
    <t>20-32-99-99-01-033</t>
  </si>
  <si>
    <t>20-32-99-99-01-081</t>
  </si>
  <si>
    <t>1A3di</t>
  </si>
  <si>
    <t>Water-borne</t>
  </si>
  <si>
    <t>International</t>
  </si>
  <si>
    <t>Port activities</t>
  </si>
  <si>
    <t>20-40-04-39-01-033</t>
  </si>
  <si>
    <t>20-40-04-39-01-046</t>
  </si>
  <si>
    <t>Transit (CA waters)</t>
  </si>
  <si>
    <t>20-40-04-40-01-033</t>
  </si>
  <si>
    <t>20-40-04-40-01-046</t>
  </si>
  <si>
    <t>1A3dii</t>
  </si>
  <si>
    <t>Interstate</t>
  </si>
  <si>
    <t>20-40-03-39-01-033</t>
  </si>
  <si>
    <t>20-40-03-39-01-046</t>
  </si>
  <si>
    <t>20-40-03-40-01-033</t>
  </si>
  <si>
    <t>20-40-03-40-01-046</t>
  </si>
  <si>
    <t>Harbor craft</t>
  </si>
  <si>
    <t>20-40-02-41-01-080</t>
  </si>
  <si>
    <t>20-40-02-41-01-033</t>
  </si>
  <si>
    <t>20-40-02-41-01-081</t>
  </si>
  <si>
    <t>20-40-02-39-01-033</t>
  </si>
  <si>
    <t>20-40-02-39-01-046</t>
  </si>
  <si>
    <t>20-40-02-40-01-033</t>
  </si>
  <si>
    <t>20-40-02-40-01-046</t>
  </si>
  <si>
    <t>20-40-99-99-01-090</t>
  </si>
  <si>
    <t>20-40-99-99-01-034</t>
  </si>
  <si>
    <t>Sum of selected categories:</t>
  </si>
  <si>
    <t>BTU</t>
  </si>
  <si>
    <t>1A5</t>
  </si>
  <si>
    <t>Military</t>
  </si>
  <si>
    <t>90-99-99-99-01-033</t>
  </si>
  <si>
    <t>1A5bi</t>
  </si>
  <si>
    <t>90-99-99-99-01-035</t>
  </si>
  <si>
    <t>90-99-99-99-01-046</t>
  </si>
  <si>
    <t>20-04-12-38-01-029</t>
  </si>
  <si>
    <t>20-04-12-38-01-035</t>
  </si>
  <si>
    <t>1A3ai</t>
  </si>
  <si>
    <t>International Civil Aviation</t>
  </si>
  <si>
    <t>20-04-22-99-01-029</t>
  </si>
  <si>
    <t>20-04-22-99-01-035</t>
  </si>
  <si>
    <t>International Marine Bunker Fuel</t>
  </si>
  <si>
    <t>20-40-23-99-01-033</t>
  </si>
  <si>
    <t>20-40-23-99-01-046</t>
  </si>
  <si>
    <t>2022</t>
  </si>
  <si>
    <t>https://ww2.arb.ca.gov/ghg-inventory-data#documentation</t>
  </si>
  <si>
    <t>Fuel Activity for California's AB 32 GHG Emissions Inventory by Sector &amp; Activity</t>
  </si>
  <si>
    <r>
      <rPr>
        <b/>
        <sz val="10.5"/>
        <color indexed="8"/>
        <rFont val="Avenir Next LT Pro"/>
        <family val="2"/>
      </rPr>
      <t>3) Excluded Fuel Quantity:</t>
    </r>
    <r>
      <rPr>
        <sz val="10.5"/>
        <color indexed="8"/>
        <rFont val="Avenir Next LT Pro"/>
        <family val="2"/>
      </rPr>
      <t xml:space="preserve"> This table contains the quantity of fuels combusted by international and interstate transportation sources and federal military facilities. Emissions from these sources are tracked for informational purposes, but not included in the Inventory. This table corresponds to the emissions data in the “Excluded emissions” tab of the “Economic Sector Categorization” emission inventory spreadsheet. </t>
    </r>
  </si>
  <si>
    <t>For details on methods and sources see the Inventory documentation, available online at:</t>
  </si>
  <si>
    <r>
      <t xml:space="preserve">1) </t>
    </r>
    <r>
      <rPr>
        <b/>
        <sz val="10.5"/>
        <color rgb="FF000000"/>
        <rFont val="Avenir Next LT Pro"/>
        <family val="2"/>
      </rPr>
      <t>Included Fuel Quantity</t>
    </r>
    <r>
      <rPr>
        <sz val="10.5"/>
        <color indexed="8"/>
        <rFont val="Avenir Next LT Pro"/>
        <family val="2"/>
      </rPr>
      <t>: This table contains the quantity of fuels combusted by emission sources included in the Inventory except for fuel combusted by out-of-state power plants that supply electricity to California. This table corresponds to the emissions data in the “Included emissions” and “CO</t>
    </r>
    <r>
      <rPr>
        <vertAlign val="subscript"/>
        <sz val="10.5"/>
        <color rgb="FF000000"/>
        <rFont val="Avenir Next LT Pro"/>
        <family val="2"/>
      </rPr>
      <t>2</t>
    </r>
    <r>
      <rPr>
        <sz val="10.5"/>
        <color indexed="8"/>
        <rFont val="Avenir Next LT Pro"/>
        <family val="2"/>
      </rPr>
      <t xml:space="preserve"> from biogenic materials” tabs of the “Economic Sector Categorization” emission inventory spreadsheet. Column A identifies each record as one of three types:
• "Biofuel" indicates that CO</t>
    </r>
    <r>
      <rPr>
        <vertAlign val="subscript"/>
        <sz val="10.5"/>
        <color rgb="FF000000"/>
        <rFont val="Avenir Next LT Pro"/>
        <family val="2"/>
      </rPr>
      <t>2</t>
    </r>
    <r>
      <rPr>
        <sz val="10.5"/>
        <color indexed="8"/>
        <rFont val="Avenir Next LT Pro"/>
        <family val="2"/>
      </rPr>
      <t xml:space="preserve"> emissions from the given fuel quantity are classified as "CO</t>
    </r>
    <r>
      <rPr>
        <vertAlign val="subscript"/>
        <sz val="10.5"/>
        <color rgb="FF000000"/>
        <rFont val="Avenir Next LT Pro"/>
        <family val="2"/>
      </rPr>
      <t>2</t>
    </r>
    <r>
      <rPr>
        <sz val="10.5"/>
        <color indexed="8"/>
        <rFont val="Avenir Next LT Pro"/>
        <family val="2"/>
      </rPr>
      <t xml:space="preserve"> from biogenic materials" while the CH</t>
    </r>
    <r>
      <rPr>
        <vertAlign val="subscript"/>
        <sz val="10.5"/>
        <color rgb="FF000000"/>
        <rFont val="Avenir Next LT Pro"/>
        <family val="2"/>
      </rPr>
      <t>4</t>
    </r>
    <r>
      <rPr>
        <sz val="10.5"/>
        <color indexed="8"/>
        <rFont val="Avenir Next LT Pro"/>
        <family val="2"/>
      </rPr>
      <t xml:space="preserve"> and N</t>
    </r>
    <r>
      <rPr>
        <vertAlign val="subscript"/>
        <sz val="10.5"/>
        <color rgb="FF000000"/>
        <rFont val="Avenir Next LT Pro"/>
        <family val="2"/>
      </rPr>
      <t>2</t>
    </r>
    <r>
      <rPr>
        <sz val="10.5"/>
        <color indexed="8"/>
        <rFont val="Avenir Next LT Pro"/>
        <family val="2"/>
      </rPr>
      <t>O emissions are classified as "Included emissions."
• "Fossil Fuel" indicates that CO</t>
    </r>
    <r>
      <rPr>
        <vertAlign val="subscript"/>
        <sz val="10.5"/>
        <color rgb="FF000000"/>
        <rFont val="Avenir Next LT Pro"/>
        <family val="2"/>
      </rPr>
      <t>2</t>
    </r>
    <r>
      <rPr>
        <sz val="10.5"/>
        <color indexed="8"/>
        <rFont val="Avenir Next LT Pro"/>
        <family val="2"/>
      </rPr>
      <t>, CH</t>
    </r>
    <r>
      <rPr>
        <vertAlign val="subscript"/>
        <sz val="10.5"/>
        <color rgb="FF000000"/>
        <rFont val="Avenir Next LT Pro"/>
        <family val="2"/>
      </rPr>
      <t>4</t>
    </r>
    <r>
      <rPr>
        <sz val="10.5"/>
        <color indexed="8"/>
        <rFont val="Avenir Next LT Pro"/>
        <family val="2"/>
      </rPr>
      <t>, and N</t>
    </r>
    <r>
      <rPr>
        <vertAlign val="subscript"/>
        <sz val="10.5"/>
        <color rgb="FF000000"/>
        <rFont val="Avenir Next LT Pro"/>
        <family val="2"/>
      </rPr>
      <t>2</t>
    </r>
    <r>
      <rPr>
        <sz val="10.5"/>
        <color indexed="8"/>
        <rFont val="Avenir Next LT Pro"/>
        <family val="2"/>
      </rPr>
      <t>O emissions from the given fuel quantity are classified as "Included emissions."
• “Partially Biogenic” indicates that some CO</t>
    </r>
    <r>
      <rPr>
        <vertAlign val="subscript"/>
        <sz val="10.5"/>
        <color rgb="FF000000"/>
        <rFont val="Avenir Next LT Pro"/>
        <family val="2"/>
      </rPr>
      <t>2</t>
    </r>
    <r>
      <rPr>
        <sz val="10.5"/>
        <color indexed="8"/>
        <rFont val="Avenir Next LT Pro"/>
        <family val="2"/>
      </rPr>
      <t xml:space="preserve"> emissions from the given fuel quantity are classified as “CO</t>
    </r>
    <r>
      <rPr>
        <vertAlign val="subscript"/>
        <sz val="10.5"/>
        <color rgb="FF000000"/>
        <rFont val="Avenir Next LT Pro"/>
        <family val="2"/>
      </rPr>
      <t>2</t>
    </r>
    <r>
      <rPr>
        <sz val="10.5"/>
        <color indexed="8"/>
        <rFont val="Avenir Next LT Pro"/>
        <family val="2"/>
      </rPr>
      <t xml:space="preserve"> from biogenic materials,” some CO</t>
    </r>
    <r>
      <rPr>
        <vertAlign val="subscript"/>
        <sz val="10.5"/>
        <color rgb="FF000000"/>
        <rFont val="Avenir Next LT Pro"/>
        <family val="2"/>
      </rPr>
      <t>2</t>
    </r>
    <r>
      <rPr>
        <sz val="10.5"/>
        <color indexed="8"/>
        <rFont val="Avenir Next LT Pro"/>
        <family val="2"/>
      </rPr>
      <t xml:space="preserve"> emissions are classified as “Included emissions,” and all CH</t>
    </r>
    <r>
      <rPr>
        <vertAlign val="subscript"/>
        <sz val="10.5"/>
        <color rgb="FF000000"/>
        <rFont val="Avenir Next LT Pro"/>
        <family val="2"/>
      </rPr>
      <t>4</t>
    </r>
    <r>
      <rPr>
        <sz val="10.5"/>
        <color indexed="8"/>
        <rFont val="Avenir Next LT Pro"/>
        <family val="2"/>
      </rPr>
      <t xml:space="preserve"> and N</t>
    </r>
    <r>
      <rPr>
        <vertAlign val="subscript"/>
        <sz val="10.5"/>
        <color rgb="FF000000"/>
        <rFont val="Avenir Next LT Pro"/>
        <family val="2"/>
      </rPr>
      <t>2</t>
    </r>
    <r>
      <rPr>
        <sz val="10.5"/>
        <color indexed="8"/>
        <rFont val="Avenir Next LT Pro"/>
        <family val="2"/>
      </rPr>
      <t>O emissions are classified as “Included emissions.”</t>
    </r>
  </si>
  <si>
    <r>
      <rPr>
        <b/>
        <i/>
        <sz val="10.5"/>
        <color indexed="8"/>
        <rFont val="Avenir Next LT Pro"/>
        <family val="2"/>
      </rPr>
      <t>Data Sources:</t>
    </r>
    <r>
      <rPr>
        <sz val="10.5"/>
        <color indexed="8"/>
        <rFont val="Avenir Next LT Pro"/>
        <family val="2"/>
      </rPr>
      <t xml:space="preserve"> Statewide GHG emissions are calculated using many data sources. Data directly reported to the California Air Resources Board (CARB) by the largest facilities and companies are the primary data source for the Inventory, but they represent a subset of total emissions in the state. For a comprehensive inventory of fuel combustion, CARB also relies on statistical data from California Board of Equalization, California Energy Commission, U.S. Department of Energy- Energy Information Administration, as well as other CARB programs. Data for renewable gas used in natural gas vehicles came from the Low Carbon Fuel Standard program. The EMFAC model, an on-road vehicle emission model developed by CARB staff, is used to allocate total state-wide fuel quantities to the different on-road vehicle types. The off-road models developed by CARB staff are used to estimate fuel quantities used by watercrafts and certain off-road ground mobile sources.</t>
    </r>
  </si>
  <si>
    <t>Agriculture</t>
  </si>
  <si>
    <t>2024 Edition: 2000 to 2022 - Last updated on 9/20/2024</t>
  </si>
  <si>
    <t xml:space="preserve">This workbook contains four tables summarizing the quantity of fuels combusted by emission sources listed in the AB 32 GHG Emissions Inventory (Inventory). The sector and activity categorization in this workbook matches the “Economic Sector Categorization” emission inventory spreadsheet, which can be accessed under the “Data” heading of this webpage: </t>
  </si>
  <si>
    <t>https://ww2.arb.ca.gov/ghg-inventory-data#data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</si>
</sst>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family val="2"/>
      <scheme val="minor"/>
    </font>
    <font>
      <sz val="10"/>
      <color indexed="8"/>
      <name val="Arial"/>
      <family val="2"/>
    </font>
    <font>
      <sz val="8"/>
      <name val="Calibri"/>
      <family val="2"/>
      <scheme val="minor"/>
    </font>
    <font>
      <sz val="10"/>
      <color indexed="8"/>
      <name val="Arial"/>
      <family val="2"/>
    </font>
    <font>
      <u/>
      <sz val="10"/>
      <color theme="10"/>
      <name val="Arial"/>
      <family val="2"/>
    </font>
    <font>
      <b/>
      <sz val="10.5"/>
      <color theme="1" tint="4.9989318521683403E-2"/>
      <name val="Avenir Next LT Pro"/>
      <family val="2"/>
    </font>
    <font>
      <sz val="10.5"/>
      <color indexed="8"/>
      <name val="Avenir Next LT Pro"/>
      <family val="2"/>
    </font>
    <font>
      <sz val="10.5"/>
      <color theme="1"/>
      <name val="Avenir Next LT Pro"/>
      <family val="2"/>
    </font>
    <font>
      <u/>
      <sz val="11"/>
      <color theme="10"/>
      <name val="Calibri"/>
      <family val="2"/>
      <scheme val="minor"/>
    </font>
    <font>
      <b/>
      <sz val="14"/>
      <color indexed="43"/>
      <name val="Avenir Next LT Pro"/>
      <family val="2"/>
    </font>
    <font>
      <b/>
      <i/>
      <sz val="12"/>
      <color indexed="43"/>
      <name val="Avenir Next LT Pro"/>
      <family val="2"/>
    </font>
    <font>
      <b/>
      <sz val="14"/>
      <color indexed="8"/>
      <name val="Avenir Next LT Pro"/>
      <family val="2"/>
    </font>
    <font>
      <u/>
      <sz val="10.5"/>
      <color theme="10"/>
      <name val="Avenir Next LT Pro"/>
      <family val="2"/>
    </font>
    <font>
      <b/>
      <sz val="10.5"/>
      <color indexed="8"/>
      <name val="Avenir Next LT Pro"/>
      <family val="2"/>
    </font>
    <font>
      <b/>
      <i/>
      <sz val="10.5"/>
      <color indexed="8"/>
      <name val="Avenir Next LT Pro"/>
      <family val="2"/>
    </font>
    <font>
      <b/>
      <sz val="10.5"/>
      <color rgb="FFC00000"/>
      <name val="Avenir Next LT Pro"/>
      <family val="2"/>
    </font>
    <font>
      <vertAlign val="subscript"/>
      <sz val="10.5"/>
      <color rgb="FF000000"/>
      <name val="Avenir Next LT Pro"/>
      <family val="2"/>
    </font>
    <font>
      <b/>
      <sz val="10.5"/>
      <color rgb="FF000000"/>
      <name val="Avenir Next LT Pro"/>
      <family val="2"/>
    </font>
    <font>
      <u/>
      <sz val="11.5"/>
      <color theme="10"/>
      <name val="Avenir Next LT Pro"/>
      <family val="2"/>
    </font>
  </fonts>
  <fills count="11">
    <fill>
      <patternFill patternType="none"/>
    </fill>
    <fill>
      <patternFill patternType="gray125"/>
    </fill>
    <fill>
      <patternFill patternType="solid">
        <fgColor indexed="9"/>
        <bgColor indexed="64"/>
      </patternFill>
    </fill>
    <fill>
      <patternFill patternType="solid">
        <fgColor theme="1" tint="4.9989318521683403E-2"/>
        <bgColor indexed="64"/>
      </patternFill>
    </fill>
    <fill>
      <patternFill patternType="solid">
        <fgColor indexed="43"/>
        <bgColor indexed="64"/>
      </patternFill>
    </fill>
    <fill>
      <patternFill patternType="solid">
        <fgColor indexed="45"/>
        <bgColor indexed="0"/>
      </patternFill>
    </fill>
    <fill>
      <patternFill patternType="solid">
        <fgColor indexed="41"/>
        <bgColor indexed="0"/>
      </patternFill>
    </fill>
    <fill>
      <patternFill patternType="solid">
        <fgColor indexed="42"/>
        <bgColor indexed="0"/>
      </patternFill>
    </fill>
    <fill>
      <patternFill patternType="solid">
        <fgColor indexed="44"/>
        <bgColor indexed="0"/>
      </patternFill>
    </fill>
    <fill>
      <patternFill patternType="solid">
        <fgColor indexed="47"/>
        <bgColor indexed="0"/>
      </patternFill>
    </fill>
    <fill>
      <patternFill patternType="solid">
        <fgColor indexed="43"/>
        <bgColor indexed="0"/>
      </patternFill>
    </fill>
  </fills>
  <borders count="18">
    <border>
      <left/>
      <right/>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right style="thin">
        <color rgb="FFC0C0C0"/>
      </right>
      <top/>
      <bottom style="thin">
        <color rgb="FFC0C0C0"/>
      </bottom>
      <diagonal/>
    </border>
    <border>
      <left style="thin">
        <color rgb="FFC0C0C0"/>
      </left>
      <right style="thin">
        <color rgb="FFC0C0C0"/>
      </right>
      <top/>
      <bottom style="thin">
        <color rgb="FFC0C0C0"/>
      </bottom>
      <diagonal/>
    </border>
    <border>
      <left style="thin">
        <color rgb="FFC0C0C0"/>
      </left>
      <right/>
      <top/>
      <bottom style="thin">
        <color rgb="FFC0C0C0"/>
      </bottom>
      <diagonal/>
    </border>
  </borders>
  <cellStyleXfs count="5">
    <xf numFmtId="0" fontId="0" fillId="0" borderId="0"/>
    <xf numFmtId="0" fontId="1" fillId="0" borderId="0"/>
    <xf numFmtId="0" fontId="3" fillId="0" borderId="0"/>
    <xf numFmtId="0" fontId="4" fillId="0" borderId="0" applyNumberFormat="0" applyFill="0" applyBorder="0" applyAlignment="0" applyProtection="0"/>
    <xf numFmtId="0" fontId="8" fillId="0" borderId="0" applyNumberFormat="0" applyFill="0" applyBorder="0" applyAlignment="0" applyProtection="0"/>
  </cellStyleXfs>
  <cellXfs count="60">
    <xf numFmtId="0" fontId="0" fillId="0" borderId="0" xfId="0"/>
    <xf numFmtId="0" fontId="3" fillId="2" borderId="0" xfId="2" applyFill="1"/>
    <xf numFmtId="0" fontId="1" fillId="2" borderId="0" xfId="2" applyFont="1" applyFill="1"/>
    <xf numFmtId="0" fontId="1" fillId="3" borderId="2" xfId="2" applyFont="1" applyFill="1" applyBorder="1"/>
    <xf numFmtId="0" fontId="3" fillId="2" borderId="0" xfId="2" applyFill="1" applyAlignment="1">
      <alignment vertical="center" wrapText="1"/>
    </xf>
    <xf numFmtId="0" fontId="1" fillId="2" borderId="0" xfId="2" applyFont="1" applyFill="1" applyAlignment="1">
      <alignment vertical="center" wrapText="1"/>
    </xf>
    <xf numFmtId="0" fontId="3" fillId="2" borderId="0" xfId="2" applyFill="1" applyAlignment="1">
      <alignment wrapText="1"/>
    </xf>
    <xf numFmtId="0" fontId="5" fillId="0" borderId="0" xfId="0" applyFont="1"/>
    <xf numFmtId="0" fontId="6" fillId="0" borderId="1" xfId="1" applyFont="1" applyBorder="1"/>
    <xf numFmtId="11" fontId="6" fillId="0" borderId="1" xfId="1" applyNumberFormat="1" applyFont="1" applyBorder="1" applyAlignment="1">
      <alignment horizontal="right"/>
    </xf>
    <xf numFmtId="0" fontId="6" fillId="0" borderId="1" xfId="1" applyFont="1" applyBorder="1" applyAlignment="1">
      <alignment horizontal="center"/>
    </xf>
    <xf numFmtId="0" fontId="7" fillId="0" borderId="8" xfId="0" applyFont="1" applyBorder="1"/>
    <xf numFmtId="0" fontId="7" fillId="0" borderId="7" xfId="0" applyFont="1" applyBorder="1"/>
    <xf numFmtId="11" fontId="7" fillId="0" borderId="7" xfId="0" applyNumberFormat="1" applyFont="1" applyBorder="1"/>
    <xf numFmtId="0" fontId="7" fillId="0" borderId="10" xfId="0" applyFont="1" applyBorder="1"/>
    <xf numFmtId="11" fontId="7" fillId="0" borderId="10" xfId="0" applyNumberFormat="1" applyFont="1" applyBorder="1"/>
    <xf numFmtId="0" fontId="7" fillId="0" borderId="7" xfId="0" applyFont="1" applyBorder="1" applyAlignment="1">
      <alignment horizontal="center"/>
    </xf>
    <xf numFmtId="0" fontId="7" fillId="0" borderId="9" xfId="0" applyFont="1" applyBorder="1" applyAlignment="1">
      <alignment horizontal="center"/>
    </xf>
    <xf numFmtId="0" fontId="7" fillId="0" borderId="11" xfId="0" applyFont="1" applyBorder="1" applyAlignment="1">
      <alignment horizontal="center"/>
    </xf>
    <xf numFmtId="0" fontId="7" fillId="0" borderId="10" xfId="0" applyFont="1" applyBorder="1" applyAlignment="1">
      <alignment horizontal="center"/>
    </xf>
    <xf numFmtId="0" fontId="6" fillId="0" borderId="1" xfId="1" applyFont="1" applyBorder="1" applyAlignment="1">
      <alignment horizontal="left"/>
    </xf>
    <xf numFmtId="0" fontId="7" fillId="0" borderId="8" xfId="0" applyFont="1" applyBorder="1" applyAlignment="1">
      <alignment horizontal="left"/>
    </xf>
    <xf numFmtId="0" fontId="9" fillId="3" borderId="3" xfId="2" applyFont="1" applyFill="1" applyBorder="1" applyAlignment="1">
      <alignment horizontal="center" vertical="center"/>
    </xf>
    <xf numFmtId="0" fontId="10" fillId="3" borderId="3" xfId="2" applyFont="1" applyFill="1" applyBorder="1" applyAlignment="1">
      <alignment horizontal="center" vertical="top"/>
    </xf>
    <xf numFmtId="0" fontId="11" fillId="4" borderId="3" xfId="2" applyFont="1" applyFill="1" applyBorder="1" applyAlignment="1">
      <alignment horizontal="center" vertical="center"/>
    </xf>
    <xf numFmtId="0" fontId="6" fillId="4" borderId="3" xfId="2" applyFont="1" applyFill="1" applyBorder="1" applyAlignment="1">
      <alignment vertical="top" wrapText="1" readingOrder="1"/>
    </xf>
    <xf numFmtId="0" fontId="6" fillId="4" borderId="5" xfId="2" applyFont="1" applyFill="1" applyBorder="1" applyAlignment="1">
      <alignment wrapText="1" readingOrder="1"/>
    </xf>
    <xf numFmtId="0" fontId="6" fillId="4" borderId="4" xfId="2" applyFont="1" applyFill="1" applyBorder="1" applyAlignment="1">
      <alignment wrapText="1" readingOrder="1"/>
    </xf>
    <xf numFmtId="0" fontId="6" fillId="4" borderId="3" xfId="2" applyFont="1" applyFill="1" applyBorder="1" applyAlignment="1">
      <alignment wrapText="1" readingOrder="1"/>
    </xf>
    <xf numFmtId="0" fontId="6" fillId="4" borderId="6" xfId="2" applyFont="1" applyFill="1" applyBorder="1" applyAlignment="1">
      <alignment vertical="center" wrapText="1"/>
    </xf>
    <xf numFmtId="0" fontId="6" fillId="4" borderId="12" xfId="2" applyFont="1" applyFill="1" applyBorder="1" applyAlignment="1">
      <alignment vertical="top" wrapText="1" readingOrder="1"/>
    </xf>
    <xf numFmtId="0" fontId="6" fillId="4" borderId="12" xfId="2" applyFont="1" applyFill="1" applyBorder="1" applyAlignment="1">
      <alignment wrapText="1" readingOrder="1"/>
    </xf>
    <xf numFmtId="0" fontId="12" fillId="4" borderId="3" xfId="4" applyNumberFormat="1" applyFont="1" applyFill="1" applyBorder="1" applyAlignment="1">
      <alignment wrapText="1" readingOrder="1"/>
    </xf>
    <xf numFmtId="0" fontId="15" fillId="0" borderId="0" xfId="0" applyFont="1" applyAlignment="1">
      <alignment horizontal="right"/>
    </xf>
    <xf numFmtId="11" fontId="15" fillId="0" borderId="0" xfId="0" applyNumberFormat="1" applyFont="1"/>
    <xf numFmtId="0" fontId="6" fillId="0" borderId="1" xfId="0" applyFont="1" applyBorder="1" applyAlignment="1">
      <alignment horizontal="left"/>
    </xf>
    <xf numFmtId="0" fontId="6" fillId="0" borderId="1" xfId="0" applyFont="1" applyBorder="1"/>
    <xf numFmtId="0" fontId="6" fillId="0" borderId="1" xfId="0" applyFont="1" applyBorder="1" applyAlignment="1">
      <alignment horizontal="center"/>
    </xf>
    <xf numFmtId="11" fontId="6" fillId="0" borderId="1" xfId="0" applyNumberFormat="1" applyFont="1" applyBorder="1" applyAlignment="1">
      <alignment horizontal="right"/>
    </xf>
    <xf numFmtId="11" fontId="7" fillId="0" borderId="9" xfId="0" applyNumberFormat="1" applyFont="1" applyBorder="1" applyAlignment="1">
      <alignment horizontal="center"/>
    </xf>
    <xf numFmtId="11" fontId="7" fillId="0" borderId="9" xfId="0" applyNumberFormat="1" applyFont="1" applyBorder="1"/>
    <xf numFmtId="11" fontId="7" fillId="0" borderId="11" xfId="0" applyNumberFormat="1" applyFont="1" applyBorder="1"/>
    <xf numFmtId="0" fontId="18" fillId="4" borderId="3" xfId="4" applyNumberFormat="1" applyFont="1" applyFill="1" applyBorder="1" applyAlignment="1">
      <alignment vertical="top" wrapText="1" readingOrder="1"/>
    </xf>
    <xf numFmtId="0" fontId="6" fillId="0" borderId="14" xfId="1" applyFont="1" applyBorder="1" applyAlignment="1">
      <alignment horizontal="left"/>
    </xf>
    <xf numFmtId="0" fontId="6" fillId="0" borderId="14" xfId="1" applyFont="1" applyBorder="1"/>
    <xf numFmtId="0" fontId="6" fillId="0" borderId="14" xfId="1" applyFont="1" applyBorder="1" applyAlignment="1">
      <alignment horizontal="center"/>
    </xf>
    <xf numFmtId="11" fontId="6" fillId="0" borderId="14" xfId="1" applyNumberFormat="1" applyFont="1" applyBorder="1" applyAlignment="1">
      <alignment horizontal="right"/>
    </xf>
    <xf numFmtId="0" fontId="6" fillId="5" borderId="13" xfId="0" applyFont="1" applyFill="1" applyBorder="1" applyAlignment="1">
      <alignment horizontal="center" vertical="top" wrapText="1"/>
    </xf>
    <xf numFmtId="0" fontId="6" fillId="6" borderId="13" xfId="0" applyFont="1" applyFill="1" applyBorder="1" applyAlignment="1">
      <alignment horizontal="center" vertical="top" wrapText="1"/>
    </xf>
    <xf numFmtId="0" fontId="6" fillId="7" borderId="13" xfId="0" applyFont="1" applyFill="1" applyBorder="1" applyAlignment="1">
      <alignment horizontal="center" vertical="top" wrapText="1"/>
    </xf>
    <xf numFmtId="0" fontId="6" fillId="8" borderId="13" xfId="0" applyFont="1" applyFill="1" applyBorder="1" applyAlignment="1">
      <alignment horizontal="center" vertical="top" wrapText="1"/>
    </xf>
    <xf numFmtId="1" fontId="6" fillId="9" borderId="13" xfId="0" applyNumberFormat="1" applyFont="1" applyFill="1" applyBorder="1" applyAlignment="1">
      <alignment horizontal="center" vertical="top" wrapText="1"/>
    </xf>
    <xf numFmtId="1" fontId="6" fillId="10" borderId="13" xfId="0" applyNumberFormat="1" applyFont="1" applyFill="1" applyBorder="1" applyAlignment="1">
      <alignment horizontal="center" vertical="top" wrapText="1"/>
    </xf>
    <xf numFmtId="0" fontId="7" fillId="0" borderId="15" xfId="0" applyFont="1" applyBorder="1" applyAlignment="1">
      <alignment horizontal="left"/>
    </xf>
    <xf numFmtId="0" fontId="7" fillId="0" borderId="16" xfId="0" applyFont="1" applyBorder="1"/>
    <xf numFmtId="0" fontId="7" fillId="0" borderId="16" xfId="0" applyFont="1" applyBorder="1" applyAlignment="1">
      <alignment horizontal="center"/>
    </xf>
    <xf numFmtId="11" fontId="7" fillId="0" borderId="16" xfId="0" applyNumberFormat="1" applyFont="1" applyBorder="1"/>
    <xf numFmtId="11" fontId="7" fillId="0" borderId="17" xfId="0" applyNumberFormat="1" applyFont="1" applyBorder="1"/>
    <xf numFmtId="0" fontId="7" fillId="0" borderId="17" xfId="0" applyFont="1" applyBorder="1" applyAlignment="1">
      <alignment horizontal="center"/>
    </xf>
    <xf numFmtId="0" fontId="7" fillId="0" borderId="15" xfId="0" applyFont="1" applyBorder="1"/>
  </cellXfs>
  <cellStyles count="5">
    <cellStyle name="Hyperlink" xfId="4" builtinId="8"/>
    <cellStyle name="Hyperlink 2" xfId="3" xr:uid="{8CF7DE4A-2101-4E04-82BD-02B52282BB3C}"/>
    <cellStyle name="Normal" xfId="0" builtinId="0"/>
    <cellStyle name="Normal 2" xfId="2" xr:uid="{7AA4FA7C-7881-4D70-B45C-E6FE7F1FE1E5}"/>
    <cellStyle name="Normal_A266FF2A662E84b639DA" xfId="1" xr:uid="{799D49EB-E471-4FD9-B993-D7B7534315AC}"/>
  </cellStyles>
  <dxfs count="154">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5"/>
        <color theme="1"/>
        <name val="Avenir Next LT Pro"/>
        <family val="2"/>
        <scheme val="none"/>
      </font>
      <alignment horizontal="center" vertical="bottom" textRotation="0" wrapText="0" indent="0" justifyLastLine="0" shrinkToFit="0" readingOrder="0"/>
      <border diagonalUp="0" diagonalDown="0">
        <left style="thin">
          <color rgb="FFC0C0C0"/>
        </left>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alignment horizontal="center" vertical="bottom" textRotation="0" wrapText="0" indent="0" justifyLastLine="0" shrinkToFit="0" readingOrder="0"/>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border diagonalUp="0" diagonalDown="0">
        <left style="thin">
          <color rgb="FFC0C0C0"/>
        </left>
        <right style="thin">
          <color rgb="FFC0C0C0"/>
        </right>
        <top style="thin">
          <color rgb="FFC0C0C0"/>
        </top>
        <bottom style="thin">
          <color rgb="FFC0C0C0"/>
        </bottom>
        <vertical/>
        <horizontal/>
      </border>
    </dxf>
    <dxf>
      <font>
        <b val="0"/>
        <i val="0"/>
        <strike val="0"/>
        <condense val="0"/>
        <extend val="0"/>
        <outline val="0"/>
        <shadow val="0"/>
        <u val="none"/>
        <vertAlign val="baseline"/>
        <sz val="10.5"/>
        <color theme="1"/>
        <name val="Avenir Next LT Pro"/>
        <family val="2"/>
        <scheme val="none"/>
      </font>
      <border diagonalUp="0" diagonalDown="0">
        <left/>
        <right style="thin">
          <color rgb="FFC0C0C0"/>
        </right>
        <top style="thin">
          <color rgb="FFC0C0C0"/>
        </top>
        <bottom style="thin">
          <color rgb="FFC0C0C0"/>
        </bottom>
        <vertical/>
        <horizontal/>
      </border>
    </dxf>
    <dxf>
      <border outline="0">
        <top style="thin">
          <color rgb="FFC0C0C0"/>
        </top>
      </border>
    </dxf>
    <dxf>
      <border outline="0">
        <top style="thin">
          <color auto="1"/>
        </top>
        <bottom style="thin">
          <color rgb="FFC0C0C0"/>
        </bottom>
      </border>
    </dxf>
    <dxf>
      <font>
        <b val="0"/>
        <i val="0"/>
        <strike val="0"/>
        <condense val="0"/>
        <extend val="0"/>
        <outline val="0"/>
        <shadow val="0"/>
        <u val="none"/>
        <vertAlign val="baseline"/>
        <sz val="10.5"/>
        <color theme="1"/>
        <name val="Avenir Next LT Pro"/>
        <family val="2"/>
        <scheme val="none"/>
      </font>
    </dxf>
    <dxf>
      <border>
        <bottom style="thin">
          <color indexed="64"/>
        </bottom>
      </border>
    </dxf>
    <dxf>
      <font>
        <b val="0"/>
        <i val="0"/>
        <strike val="0"/>
        <condense val="0"/>
        <extend val="0"/>
        <outline val="0"/>
        <shadow val="0"/>
        <u val="none"/>
        <vertAlign val="baseline"/>
        <sz val="10.5"/>
        <color indexed="8"/>
        <name val="Avenir Next LT Pro"/>
        <family val="2"/>
        <scheme val="none"/>
      </font>
      <numFmt numFmtId="1" formatCode="0"/>
      <fill>
        <patternFill patternType="solid">
          <fgColor indexed="0"/>
          <bgColor indexed="47"/>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5"/>
        <color indexed="8"/>
        <name val="Avenir Next LT Pro"/>
        <family val="2"/>
        <scheme val="none"/>
      </font>
      <alignment horizontal="center"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alignment horizontal="center"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0" formatCode="General"/>
      <alignment horizontal="lef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border outline="0">
        <top style="thin">
          <color rgb="FF000000"/>
        </top>
        <bottom style="thin">
          <color rgb="FFC0C0C0"/>
        </bottom>
      </border>
    </dxf>
    <dxf>
      <font>
        <b val="0"/>
        <i val="0"/>
        <strike val="0"/>
        <condense val="0"/>
        <extend val="0"/>
        <outline val="0"/>
        <shadow val="0"/>
        <u val="none"/>
        <vertAlign val="baseline"/>
        <sz val="10.5"/>
        <color rgb="FF000000"/>
        <name val="Avenir Next LT Pro"/>
        <family val="2"/>
        <scheme val="none"/>
      </font>
      <alignment horizontal="right"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0.5"/>
        <color indexed="8"/>
        <name val="Avenir Next LT Pro"/>
        <family val="2"/>
        <scheme val="none"/>
      </font>
      <numFmt numFmtId="1" formatCode="0"/>
      <fill>
        <patternFill patternType="solid">
          <fgColor indexed="0"/>
          <bgColor indexed="47"/>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5"/>
        <color theme="1"/>
        <name val="Avenir Next LT Pro"/>
        <family val="2"/>
        <scheme val="none"/>
      </font>
      <numFmt numFmtId="15" formatCode="0.00E+00"/>
      <alignment horizontal="center" vertical="bottom" textRotation="0" wrapText="0" indent="0" justifyLastLine="0" shrinkToFit="0" readingOrder="0"/>
      <border diagonalUp="0" diagonalDown="0" outline="0">
        <left style="thin">
          <color rgb="FFC0C0C0"/>
        </left>
        <right/>
        <top style="thin">
          <color rgb="FFC0C0C0"/>
        </top>
        <bottom style="thin">
          <color rgb="FFC0C0C0"/>
        </bottom>
      </border>
    </dxf>
    <dxf>
      <font>
        <b val="0"/>
        <i val="0"/>
        <strike val="0"/>
        <condense val="0"/>
        <extend val="0"/>
        <outline val="0"/>
        <shadow val="0"/>
        <u val="none"/>
        <vertAlign val="baseline"/>
        <sz val="10.5"/>
        <color theme="1"/>
        <name val="Avenir Next LT Pro"/>
        <family val="2"/>
        <scheme val="none"/>
      </font>
      <numFmt numFmtId="15" formatCode="0.00E+00"/>
      <border diagonalUp="0" diagonalDown="0">
        <left style="thin">
          <color rgb="FFC0C0C0"/>
        </left>
        <right/>
        <top style="thin">
          <color rgb="FFC0C0C0"/>
        </top>
        <bottom style="thin">
          <color rgb="FFC0C0C0"/>
        </bottom>
        <vertical/>
        <horizontal/>
      </border>
    </dxf>
    <dxf>
      <font>
        <strike val="0"/>
        <outline val="0"/>
        <shadow val="0"/>
        <u val="none"/>
        <vertAlign val="baseline"/>
        <sz val="10.5"/>
        <color theme="1"/>
        <name val="Avenir Next LT Pro"/>
        <family val="2"/>
        <scheme val="none"/>
      </font>
      <numFmt numFmtId="15" formatCode="0.00E+00"/>
      <border diagonalUp="0" diagonalDown="0" outline="0">
        <left style="thin">
          <color rgb="FFC0C0C0"/>
        </left>
        <right style="thin">
          <color rgb="FFC0C0C0"/>
        </right>
        <top style="thin">
          <color rgb="FFC0C0C0"/>
        </top>
        <bottom style="thin">
          <color rgb="FFC0C0C0"/>
        </bottom>
      </border>
    </dxf>
    <dxf>
      <font>
        <strike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numFmt numFmtId="15" formatCode="0.00E+00"/>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numFmt numFmtId="15" formatCode="0.00E+00"/>
      <border diagonalUp="0" diagonalDown="0" outline="0">
        <left style="thin">
          <color rgb="FFC0C0C0"/>
        </left>
        <right style="thin">
          <color rgb="FFC0C0C0"/>
        </right>
        <top style="thin">
          <color rgb="FFC0C0C0"/>
        </top>
        <bottom style="thin">
          <color rgb="FFC0C0C0"/>
        </bottom>
      </border>
    </dxf>
    <dxf>
      <font>
        <strike val="0"/>
        <outline val="0"/>
        <shadow val="0"/>
        <u val="none"/>
        <vertAlign val="baseline"/>
        <sz val="10.5"/>
        <color theme="1"/>
        <name val="Avenir Next LT Pro"/>
        <family val="2"/>
        <scheme val="none"/>
      </font>
      <alignment horizontal="center" vertical="bottom" textRotation="0" wrapText="0" indent="0" justifyLastLine="0" shrinkToFit="0" readingOrder="0"/>
      <border diagonalUp="0" diagonalDown="0" outline="0">
        <left style="thin">
          <color rgb="FFC0C0C0"/>
        </left>
        <right style="thin">
          <color rgb="FFC0C0C0"/>
        </right>
        <top style="thin">
          <color rgb="FFC0C0C0"/>
        </top>
        <bottom style="thin">
          <color rgb="FFC0C0C0"/>
        </bottom>
      </border>
    </dxf>
    <dxf>
      <font>
        <strike val="0"/>
        <outline val="0"/>
        <shadow val="0"/>
        <u val="none"/>
        <vertAlign val="baseline"/>
        <sz val="10.5"/>
        <color theme="1"/>
        <name val="Avenir Next LT Pro"/>
        <family val="2"/>
        <scheme val="none"/>
      </font>
      <border diagonalUp="0" diagonalDown="0" outline="0">
        <left style="thin">
          <color rgb="FFC0C0C0"/>
        </left>
        <right style="thin">
          <color rgb="FFC0C0C0"/>
        </right>
        <top style="thin">
          <color rgb="FFC0C0C0"/>
        </top>
        <bottom style="thin">
          <color rgb="FFC0C0C0"/>
        </bottom>
      </border>
    </dxf>
    <dxf>
      <font>
        <strike val="0"/>
        <outline val="0"/>
        <shadow val="0"/>
        <u val="none"/>
        <vertAlign val="baseline"/>
        <sz val="10.5"/>
        <color theme="1"/>
        <name val="Avenir Next LT Pro"/>
        <family val="2"/>
        <scheme val="none"/>
      </font>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border diagonalUp="0" diagonalDown="0">
        <left style="thin">
          <color rgb="FFC0C0C0"/>
        </left>
        <right style="thin">
          <color rgb="FFC0C0C0"/>
        </right>
        <top style="thin">
          <color rgb="FFC0C0C0"/>
        </top>
        <bottom style="thin">
          <color rgb="FFC0C0C0"/>
        </bottom>
        <vertical style="thin">
          <color rgb="FFC0C0C0"/>
        </vertical>
        <horizontal style="thin">
          <color rgb="FFC0C0C0"/>
        </horizontal>
      </border>
    </dxf>
    <dxf>
      <font>
        <strike val="0"/>
        <outline val="0"/>
        <shadow val="0"/>
        <u val="none"/>
        <vertAlign val="baseline"/>
        <sz val="10.5"/>
        <color theme="1"/>
        <name val="Avenir Next LT Pro"/>
        <family val="2"/>
        <scheme val="none"/>
      </font>
      <border diagonalUp="0" diagonalDown="0" outline="0">
        <left style="thin">
          <color rgb="FFC0C0C0"/>
        </left>
        <right style="thin">
          <color rgb="FFC0C0C0"/>
        </right>
        <top style="thin">
          <color rgb="FFC0C0C0"/>
        </top>
        <bottom style="thin">
          <color rgb="FFC0C0C0"/>
        </bottom>
      </border>
    </dxf>
    <dxf>
      <font>
        <strike val="0"/>
        <outline val="0"/>
        <shadow val="0"/>
        <u val="none"/>
        <vertAlign val="baseline"/>
        <sz val="10.5"/>
        <color theme="1"/>
        <name val="Avenir Next LT Pro"/>
        <family val="2"/>
        <scheme val="none"/>
      </font>
      <alignment horizontal="left" vertical="bottom" textRotation="0" wrapText="0" indent="0" justifyLastLine="0" shrinkToFit="0" readingOrder="0"/>
      <border diagonalUp="0" diagonalDown="0" outline="0">
        <left/>
        <right style="thin">
          <color rgb="FFC0C0C0"/>
        </right>
        <top style="thin">
          <color rgb="FFC0C0C0"/>
        </top>
        <bottom style="thin">
          <color rgb="FFC0C0C0"/>
        </bottom>
      </border>
    </dxf>
    <dxf>
      <border>
        <top style="thin">
          <color rgb="FFC0C0C0"/>
        </top>
      </border>
    </dxf>
    <dxf>
      <border diagonalUp="0" diagonalDown="0">
        <left style="thin">
          <color rgb="FFC0C0C0"/>
        </left>
        <right style="thin">
          <color rgb="FFC0C0C0"/>
        </right>
        <top style="thin">
          <color rgb="FFC0C0C0"/>
        </top>
        <bottom style="thin">
          <color rgb="FFC0C0C0"/>
        </bottom>
      </border>
    </dxf>
    <dxf>
      <font>
        <strike val="0"/>
        <outline val="0"/>
        <shadow val="0"/>
        <u val="none"/>
        <vertAlign val="baseline"/>
        <sz val="10.5"/>
        <color theme="1"/>
        <name val="Avenir Next LT Pro"/>
        <family val="2"/>
        <scheme val="none"/>
      </font>
    </dxf>
    <dxf>
      <border>
        <bottom style="thin">
          <color indexed="64"/>
        </bottom>
      </border>
    </dxf>
    <dxf>
      <font>
        <b val="0"/>
        <i val="0"/>
        <strike val="0"/>
        <condense val="0"/>
        <extend val="0"/>
        <outline val="0"/>
        <shadow val="0"/>
        <u val="none"/>
        <vertAlign val="baseline"/>
        <sz val="10.5"/>
        <color indexed="8"/>
        <name val="Avenir Next LT Pro"/>
        <family val="2"/>
        <scheme val="none"/>
      </font>
      <numFmt numFmtId="1" formatCode="0"/>
      <fill>
        <patternFill patternType="solid">
          <fgColor indexed="0"/>
          <bgColor indexed="47"/>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5"/>
        <color indexed="8"/>
        <name val="Avenir Next LT Pro"/>
        <family val="2"/>
        <scheme val="none"/>
      </font>
      <alignment horizontal="center"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alignment horizontal="center"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5"/>
        <color indexed="8"/>
        <name val="Avenir Next LT Pro"/>
        <family val="2"/>
        <scheme val="none"/>
      </font>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0" formatCode="General"/>
      <alignment horizontal="lef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border outline="0">
        <top style="thin">
          <color indexed="8"/>
        </top>
        <bottom style="thin">
          <color indexed="22"/>
        </bottom>
      </border>
    </dxf>
    <dxf>
      <font>
        <b val="0"/>
        <i val="0"/>
        <strike val="0"/>
        <condense val="0"/>
        <extend val="0"/>
        <outline val="0"/>
        <shadow val="0"/>
        <u val="none"/>
        <vertAlign val="baseline"/>
        <sz val="10.5"/>
        <color indexed="8"/>
        <name val="Avenir Next LT Pro"/>
        <family val="2"/>
        <scheme val="none"/>
      </font>
      <alignment horizontal="right"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0.5"/>
        <color indexed="8"/>
        <name val="Avenir Next LT Pro"/>
        <family val="2"/>
        <scheme val="none"/>
      </font>
      <numFmt numFmtId="1" formatCode="0"/>
      <fill>
        <patternFill patternType="solid">
          <fgColor indexed="0"/>
          <bgColor indexed="47"/>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E2F3F6"/>
        </patternFill>
      </fill>
    </dxf>
    <dxf>
      <fill>
        <patternFill>
          <bgColor rgb="FFFFFFCC"/>
        </patternFill>
      </fill>
    </dxf>
  </dxfs>
  <tableStyles count="2" defaultTableStyle="TableStyleMedium9" defaultPivotStyle="PivotStyleLight16">
    <tableStyle name="Table Style 1" pivot="0" count="1" xr9:uid="{94DC221B-58EA-4E42-A06D-B8CA0F7083B5}">
      <tableStyleElement type="firstRowStripe" dxfId="153"/>
    </tableStyle>
    <tableStyle name="Table Style 2" pivot="0" count="1" xr9:uid="{D9CBFFA8-CF0B-498A-B4CC-3AE94102442A}">
      <tableStyleElement type="firstRowStripe" dxfId="152"/>
    </tableStyle>
  </tableStyles>
  <colors>
    <mruColors>
      <color rgb="FF99FF99"/>
      <color rgb="FFFFFFCC"/>
      <color rgb="FFC0C0C0"/>
      <color rgb="FFE2F3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FFA6FFA-9456-47A2-81C9-0A2F56B8EBA1}" name="Included_Fuel" displayName="Included_Fuel" ref="A2:AG288" totalsRowShown="0" headerRowDxfId="151" dataDxfId="149" headerRowBorderDxfId="150" tableBorderDxfId="148">
  <autoFilter ref="A2:AG288" xr:uid="{7FFA6FFA-9456-47A2-81C9-0A2F56B8EBA1}"/>
  <sortState xmlns:xlrd2="http://schemas.microsoft.com/office/spreadsheetml/2017/richdata2" ref="A3:AG288">
    <sortCondition ref="C3:C288"/>
    <sortCondition ref="D3:D288"/>
    <sortCondition ref="E3:E288"/>
    <sortCondition ref="F3:F288"/>
    <sortCondition ref="G3:G288"/>
    <sortCondition ref="H3:H288"/>
  </sortState>
  <tableColumns count="33">
    <tableColumn id="1" xr3:uid="{F7DD8BC9-0FB1-4B77-866D-9DC37BDD5CEC}" name="Fuel Type" dataDxfId="147"/>
    <tableColumn id="2" xr3:uid="{CC28595D-37DF-4CBF-9FB8-489592D98514}" name="IPCC Code" dataDxfId="146"/>
    <tableColumn id="3" xr3:uid="{4E1BD154-BC21-4F2D-8580-9180CCAEA741}" name="Sector Level 1" dataDxfId="145"/>
    <tableColumn id="4" xr3:uid="{30FECC6A-CA33-4199-A3D5-A742676D989A}" name="Sector Level 2" dataDxfId="144"/>
    <tableColumn id="5" xr3:uid="{6872937E-538D-4E12-AED2-9B13F08DB8B7}" name="Sector Level 3" dataDxfId="143"/>
    <tableColumn id="6" xr3:uid="{5B5B4FBA-7D62-482A-9C05-0A391B390D1D}" name="Sector Level 4" dataDxfId="142"/>
    <tableColumn id="7" xr3:uid="{E1F30D7B-31AB-4D3C-8079-D39481E4960F}" name="Activity Level 1" dataDxfId="141"/>
    <tableColumn id="8" xr3:uid="{BB878A78-468D-4B6A-A437-63391E488481}" name="Activity Level 2" dataDxfId="140"/>
    <tableColumn id="9" xr3:uid="{65A45B0F-2E1C-460E-B718-6570DDA26FD7}" name="Activity Unit" dataDxfId="139"/>
    <tableColumn id="10" xr3:uid="{5935A038-D11F-4571-B375-78A4EE9EADF4}" name="2000" dataDxfId="138"/>
    <tableColumn id="11" xr3:uid="{DD0CDE2C-0FAE-49C0-ACDA-29B51A58C453}" name="2001" dataDxfId="137"/>
    <tableColumn id="12" xr3:uid="{0515656E-568E-4CE3-B0C7-1746E4B2A5A4}" name="2002" dataDxfId="136"/>
    <tableColumn id="13" xr3:uid="{C706CC7F-BBFA-4D00-9804-0827684CAF68}" name="2003" dataDxfId="135"/>
    <tableColumn id="14" xr3:uid="{EBDCE259-2E10-4A6D-A5F5-7E7152971145}" name="2004" dataDxfId="134"/>
    <tableColumn id="15" xr3:uid="{30E3741C-D45F-4E7D-ABBE-4431EB44245C}" name="2005" dataDxfId="133"/>
    <tableColumn id="16" xr3:uid="{AB42CA35-4493-4DC6-91AD-D883CA8E21FC}" name="2006" dataDxfId="132"/>
    <tableColumn id="17" xr3:uid="{139CE827-7175-40D5-89AA-B5F5C04EB0E2}" name="2007" dataDxfId="131"/>
    <tableColumn id="18" xr3:uid="{08CE670B-F5AA-4D6D-80AB-74EED98DAF78}" name="2008" dataDxfId="130"/>
    <tableColumn id="19" xr3:uid="{9F9B40AF-0CB6-4B8A-8149-AE9668A2B622}" name="2009" dataDxfId="129"/>
    <tableColumn id="20" xr3:uid="{80247807-9EB8-4032-91DD-7588C27D580E}" name="2010" dataDxfId="128"/>
    <tableColumn id="21" xr3:uid="{24FAA366-AFDD-4AB5-9403-43C4625A74BA}" name="2011" dataDxfId="127"/>
    <tableColumn id="22" xr3:uid="{9558EB0E-B234-49C3-BF8D-8AA7F0588FA8}" name="2012" dataDxfId="126"/>
    <tableColumn id="23" xr3:uid="{89136C19-E3FC-46AD-9FE9-00F3AE7A4BB4}" name="2013" dataDxfId="125"/>
    <tableColumn id="24" xr3:uid="{7859B7EF-1235-4892-829E-935F61B5B07F}" name="2014" dataDxfId="124"/>
    <tableColumn id="25" xr3:uid="{4B8295B4-1739-4210-9B71-A33BC97386C3}" name="2015" dataDxfId="123"/>
    <tableColumn id="26" xr3:uid="{4DDE787D-A379-456A-8547-890E9D0C3BBA}" name="2016" dataDxfId="122"/>
    <tableColumn id="27" xr3:uid="{4924EDD0-EA81-438E-B738-B8507470443A}" name="2017" dataDxfId="121"/>
    <tableColumn id="28" xr3:uid="{420E3FF4-A9F7-4B2F-8FB2-0861954A7EC4}" name="2018" dataDxfId="120"/>
    <tableColumn id="29" xr3:uid="{52F6F026-CBC7-48DB-B207-6E49764AD969}" name="2019" dataDxfId="119"/>
    <tableColumn id="30" xr3:uid="{13B36157-AE91-4B91-A8D2-41F047DF8897}" name="2020" dataDxfId="118"/>
    <tableColumn id="31" xr3:uid="{07078633-8895-4899-BED2-E230D45E0824}" name="2021" dataDxfId="117"/>
    <tableColumn id="33" xr3:uid="{43BCC4B5-7A6E-4E6F-8AA7-9776365D451E}" name="2022" dataDxfId="116" dataCellStyle="Normal_A266FF2A662E84b639DA"/>
    <tableColumn id="32" xr3:uid="{59127B30-0006-48DF-929F-2A46BBCAAE6E}" name="Sector Activity Code" dataDxfId="115"/>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6E93142-86E3-4B9C-8EA5-ED31E782DA61}" name="Heat" displayName="Heat" ref="A2:AG288" totalsRowShown="0" headerRowDxfId="114" dataDxfId="112" headerRowBorderDxfId="113" tableBorderDxfId="111" totalsRowBorderDxfId="110">
  <autoFilter ref="A2:AG288" xr:uid="{D6E93142-86E3-4B9C-8EA5-ED31E782DA61}"/>
  <sortState xmlns:xlrd2="http://schemas.microsoft.com/office/spreadsheetml/2017/richdata2" ref="A3:AG288">
    <sortCondition ref="C3:C288"/>
    <sortCondition ref="D3:D288"/>
    <sortCondition ref="E3:E288"/>
    <sortCondition ref="F3:F288"/>
    <sortCondition ref="G3:G288"/>
    <sortCondition ref="H3:H288"/>
  </sortState>
  <tableColumns count="33">
    <tableColumn id="1" xr3:uid="{568FAC19-7EC5-47D8-B630-FF1FDB75864C}" name="Fuel Type" dataDxfId="109"/>
    <tableColumn id="2" xr3:uid="{CF409511-3517-4F70-95B1-9DB6E7BA1A0D}" name="IPCC Code" dataDxfId="108"/>
    <tableColumn id="4" xr3:uid="{3BF8F9B3-4E68-41DC-A7A6-F3CC7AD9C027}" name="Sector Level 1" dataDxfId="107"/>
    <tableColumn id="5" xr3:uid="{C4B2C841-F018-4C3D-82BE-273F3BEE102E}" name="Sector Level 2" dataDxfId="106"/>
    <tableColumn id="6" xr3:uid="{E3C73180-DAD3-4A87-AE37-312C62D3923D}" name="Sector Level 3" dataDxfId="105"/>
    <tableColumn id="7" xr3:uid="{65709026-4484-4285-BB98-4813BCC32DAA}" name="Sector Level 4" dataDxfId="104"/>
    <tableColumn id="8" xr3:uid="{E44E3C2C-4D11-43D5-978E-0497BB3C7330}" name="Activity Level 1" dataDxfId="103"/>
    <tableColumn id="9" xr3:uid="{B20A1D1C-43AE-49A6-87A1-B60DE77384D1}" name="Activity Level 2" dataDxfId="102"/>
    <tableColumn id="32" xr3:uid="{FA1EDA9E-70D6-44D4-A220-57CF1D232858}" name="Activity Unit" dataDxfId="101"/>
    <tableColumn id="10" xr3:uid="{3F3B3118-E31F-4E82-B3CA-A1CED9F80A4C}" name="2000" dataDxfId="100"/>
    <tableColumn id="11" xr3:uid="{EEEEE054-B6D4-462C-8F77-553756CD699E}" name="2001" dataDxfId="99"/>
    <tableColumn id="12" xr3:uid="{CAA26D36-61E9-4DD8-BDF2-C767324CC8A7}" name="2002" dataDxfId="98"/>
    <tableColumn id="13" xr3:uid="{B7F04696-0A51-43F3-9ED5-9E4E0156CAFD}" name="2003" dataDxfId="97"/>
    <tableColumn id="14" xr3:uid="{C7EC8E05-7115-41EC-8371-D1541DD33EB1}" name="2004" dataDxfId="96"/>
    <tableColumn id="15" xr3:uid="{ED00391B-B188-48E5-9761-3CF63F4E5F72}" name="2005" dataDxfId="95"/>
    <tableColumn id="16" xr3:uid="{66FE0E7B-A910-49FC-B824-D958F4CB7BB8}" name="2006" dataDxfId="94"/>
    <tableColumn id="17" xr3:uid="{D4560577-2B85-4C8D-A268-E56E82AAA0DD}" name="2007" dataDxfId="93"/>
    <tableColumn id="18" xr3:uid="{027E9D37-51B4-41AA-A021-502DE3B6D278}" name="2008" dataDxfId="92"/>
    <tableColumn id="19" xr3:uid="{C41B7BA5-9214-42C3-AF06-1B01455CB63E}" name="2009" dataDxfId="91"/>
    <tableColumn id="20" xr3:uid="{EFB70D44-DB48-4150-B115-9C8EA81E6B68}" name="2010" dataDxfId="90"/>
    <tableColumn id="21" xr3:uid="{2D79D80D-F944-4294-A4E9-65FAD5B46679}" name="2011" dataDxfId="89"/>
    <tableColumn id="22" xr3:uid="{0B931713-1552-44A1-B93D-CE326924AF31}" name="2012" dataDxfId="88"/>
    <tableColumn id="23" xr3:uid="{1C49A3E2-BB88-4ABE-812D-B1099CEF355C}" name="2013" dataDxfId="87"/>
    <tableColumn id="24" xr3:uid="{496D923D-37C7-422D-987F-EA63DE897A2B}" name="2014" dataDxfId="86"/>
    <tableColumn id="25" xr3:uid="{F042FDB8-B22F-4CDB-8D31-A8D9495E1C0B}" name="2015" dataDxfId="85"/>
    <tableColumn id="26" xr3:uid="{A555050C-63FF-4AB6-B444-C54C6D2A2446}" name="2016" dataDxfId="84"/>
    <tableColumn id="27" xr3:uid="{BA4481D9-03EF-400F-957B-F8C4F1321337}" name="2017" dataDxfId="83"/>
    <tableColumn id="28" xr3:uid="{73E5EDDC-0E50-489E-A55B-2A8954CF8DF3}" name="2018" dataDxfId="82"/>
    <tableColumn id="29" xr3:uid="{6257D134-4A11-43F3-8D5B-FE37AF87AEB7}" name="2019" dataDxfId="81"/>
    <tableColumn id="30" xr3:uid="{78EDD9CE-BBAE-4FC7-9541-8A5439424A08}" name="2020" dataDxfId="80"/>
    <tableColumn id="31" xr3:uid="{94A3F3D5-C1FC-4044-B771-96E29B0DBE41}" name="2021" dataDxfId="79"/>
    <tableColumn id="33" xr3:uid="{4A3B9D01-2A40-4AFD-A9DB-38D1EDBB91C1}" name="2022" dataDxfId="78"/>
    <tableColumn id="3" xr3:uid="{AC28DC4E-1F7E-4CB9-9427-1D654BFAD863}" name="Sector Activity Code" dataDxfId="77"/>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4AC72F7-059C-42D6-B3DA-3DC369C9800F}" name="Excluded_Fuel" displayName="Excluded_Fuel" ref="A2:AG11" totalsRowShown="0" headerRowDxfId="76" dataDxfId="74" headerRowBorderDxfId="75" tableBorderDxfId="73">
  <sortState xmlns:xlrd2="http://schemas.microsoft.com/office/spreadsheetml/2017/richdata2" ref="A3:AG11">
    <sortCondition ref="C3:C11"/>
    <sortCondition ref="D3:D11"/>
    <sortCondition ref="E3:E11"/>
    <sortCondition ref="F3:F11"/>
    <sortCondition ref="G3:G11"/>
    <sortCondition ref="H3:H11"/>
  </sortState>
  <tableColumns count="33">
    <tableColumn id="1" xr3:uid="{1160343A-4346-4BBE-AC43-D6CC47EF8C7F}" name="Fuel Type" dataDxfId="72"/>
    <tableColumn id="2" xr3:uid="{2C294F45-8CC7-4149-BE02-9E39C7BD4DAF}" name="IPCC Code" dataDxfId="71"/>
    <tableColumn id="3" xr3:uid="{09F58AB3-D35A-4347-8162-094057298686}" name="Sector Level 1" dataDxfId="70"/>
    <tableColumn id="4" xr3:uid="{B920B92E-9392-4593-894D-09A0E1EC15ED}" name="Sector Level 2" dataDxfId="69"/>
    <tableColumn id="5" xr3:uid="{2D547F22-F8EA-459E-A22A-1C81D64CE969}" name="Sector Level 3" dataDxfId="68"/>
    <tableColumn id="6" xr3:uid="{96E09AC2-CE57-4BCD-AF8F-463CFBBCB516}" name="Sector Level 4" dataDxfId="67"/>
    <tableColumn id="7" xr3:uid="{76221815-1A9B-43CF-B964-6B836ADD763A}" name="Activity Level 1" dataDxfId="66"/>
    <tableColumn id="8" xr3:uid="{A9400F21-10A3-4BDF-9D69-67A866D50326}" name="Activity Level 2" dataDxfId="65"/>
    <tableColumn id="9" xr3:uid="{1AE5BDB2-CD38-4BEF-BA1B-50A800E58685}" name="Activity Unit" dataDxfId="64"/>
    <tableColumn id="10" xr3:uid="{FACD8655-EAB8-470E-9706-42EE98822333}" name="2000" dataDxfId="63"/>
    <tableColumn id="11" xr3:uid="{F66A7AB4-B9D8-419E-B761-CDE25F1FD22E}" name="2001" dataDxfId="62"/>
    <tableColumn id="12" xr3:uid="{C1781559-43D3-4125-9CA2-320451F27671}" name="2002" dataDxfId="61"/>
    <tableColumn id="13" xr3:uid="{2945E86E-9868-4230-9762-F6907074F8B4}" name="2003" dataDxfId="60"/>
    <tableColumn id="14" xr3:uid="{EFE091DA-8BA2-4E47-B3EF-989B1FF28E33}" name="2004" dataDxfId="59"/>
    <tableColumn id="15" xr3:uid="{5C350EC2-FB27-4BFD-BFA7-D00A6781C583}" name="2005" dataDxfId="58"/>
    <tableColumn id="16" xr3:uid="{83E38CFC-FD12-4DDD-A152-C6F1961C83A7}" name="2006" dataDxfId="57"/>
    <tableColumn id="17" xr3:uid="{3891B0B8-FD8F-44E3-BDF1-2168A2ABB20A}" name="2007" dataDxfId="56"/>
    <tableColumn id="18" xr3:uid="{4A120A20-2399-4553-9F43-DB6F7065B309}" name="2008" dataDxfId="55"/>
    <tableColumn id="19" xr3:uid="{7D05B11F-23E2-4B7D-914A-A33936DE9390}" name="2009" dataDxfId="54"/>
    <tableColumn id="20" xr3:uid="{DF31C0C1-8F14-4CB5-9AEA-B8572CE17738}" name="2010" dataDxfId="53"/>
    <tableColumn id="21" xr3:uid="{EA5305BB-32C0-40DA-AA33-44432DCE7545}" name="2011" dataDxfId="52"/>
    <tableColumn id="22" xr3:uid="{24D1FBAC-2AAF-4C8F-9377-76D697AEA5F8}" name="2012" dataDxfId="51"/>
    <tableColumn id="23" xr3:uid="{28C3A82A-A91A-4CB7-8D7B-B5F7EFACF205}" name="2013" dataDxfId="50"/>
    <tableColumn id="24" xr3:uid="{8C236EFD-2A93-42F6-B2F0-F79B7E9ECC08}" name="2014" dataDxfId="49"/>
    <tableColumn id="25" xr3:uid="{B0A3B15E-8607-4A3A-A9A0-0F9C5D2FF5D5}" name="2015" dataDxfId="48"/>
    <tableColumn id="26" xr3:uid="{7928A144-15B1-4BD1-94A3-6506251C8658}" name="2016" dataDxfId="47"/>
    <tableColumn id="27" xr3:uid="{10A9890C-E73C-4B50-85F6-13D9C737E3C0}" name="2017" dataDxfId="46"/>
    <tableColumn id="28" xr3:uid="{E7EE582E-E367-4702-90B9-9562167D23F5}" name="2018" dataDxfId="45"/>
    <tableColumn id="29" xr3:uid="{2673521C-EA79-45F7-8C91-7EC7EDDF9E44}" name="2019" dataDxfId="44"/>
    <tableColumn id="30" xr3:uid="{742CCD04-CB4E-4893-AB8A-D692FBB6DA8C}" name="2020" dataDxfId="43"/>
    <tableColumn id="31" xr3:uid="{5A25ED3C-9D22-4DB8-9F52-8E46C8FEBA1A}" name="2021" dataDxfId="42"/>
    <tableColumn id="33" xr3:uid="{B3A71778-ADA9-412F-A0C0-FA70AA7304DD}" name="2022" dataDxfId="41" dataCellStyle="Normal_A266FF2A662E84b639DA"/>
    <tableColumn id="32" xr3:uid="{3F8E9826-DBF2-422F-B606-C07791796389}" name="Sector Activity Code" dataDxfId="40"/>
  </tableColumns>
  <tableStyleInfo name="Table Sty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47835B3-AC65-4C3B-85EF-A821210038B5}" name="Table15" displayName="Table15" ref="A2:AG11" totalsRowShown="0" headerRowDxfId="39" dataDxfId="37" headerRowBorderDxfId="38" tableBorderDxfId="36" totalsRowBorderDxfId="35">
  <sortState xmlns:xlrd2="http://schemas.microsoft.com/office/spreadsheetml/2017/richdata2" ref="A3:AG9">
    <sortCondition ref="C3:C9"/>
    <sortCondition ref="D3:D9"/>
    <sortCondition ref="E3:E9"/>
    <sortCondition ref="F3:F9"/>
    <sortCondition ref="G3:G9"/>
    <sortCondition ref="H3:H9"/>
  </sortState>
  <tableColumns count="33">
    <tableColumn id="1" xr3:uid="{A00C4281-FBFD-4056-8A7A-CD1DAC81DCFA}" name="Fuel Type" dataDxfId="34"/>
    <tableColumn id="2" xr3:uid="{82BEFB7F-C49A-43B5-9711-4D8160B83A44}" name="IPCC Code" dataDxfId="33"/>
    <tableColumn id="3" xr3:uid="{65573A42-454F-4713-8391-165D3CF48655}" name="Sector Level 1" dataDxfId="32"/>
    <tableColumn id="4" xr3:uid="{987ABB4B-BF21-4D85-9F9F-A4711FF003F0}" name="Sector Level 2" dataDxfId="31"/>
    <tableColumn id="5" xr3:uid="{F679DAB6-AB39-4BFA-BB7E-754B5CA97A92}" name="Sector Level 3" dataDxfId="30"/>
    <tableColumn id="6" xr3:uid="{D7653537-67BA-4BE1-B32F-9CBEE7D4DD7C}" name="Sector Level 4" dataDxfId="29"/>
    <tableColumn id="7" xr3:uid="{A6A8A069-3698-497A-9868-CCA878390F00}" name="Activity Level 1" dataDxfId="28"/>
    <tableColumn id="8" xr3:uid="{3F09280A-4267-47EF-BE2C-B3703A219E18}" name="Activity Level 2" dataDxfId="27"/>
    <tableColumn id="9" xr3:uid="{4933041B-4A25-4FF5-A5A8-2022E10E69C2}" name="Activity Unit" dataDxfId="26"/>
    <tableColumn id="10" xr3:uid="{5C273E11-8417-472B-876D-2B1DAA8C221D}" name="2000" dataDxfId="25"/>
    <tableColumn id="11" xr3:uid="{5ED7284B-526B-4BC3-9345-78A115523FFC}" name="2001" dataDxfId="24"/>
    <tableColumn id="12" xr3:uid="{B7B42E8B-3C5B-41AD-85D3-F32848151DA1}" name="2002" dataDxfId="23"/>
    <tableColumn id="13" xr3:uid="{468F1B6B-1538-4CD4-A664-EC3DF8DE3A5D}" name="2003" dataDxfId="22"/>
    <tableColumn id="14" xr3:uid="{35EA84A8-E4F4-43D9-AE3C-6124779A1043}" name="2004" dataDxfId="21"/>
    <tableColumn id="15" xr3:uid="{DD9FE62C-85C1-4E14-A0E1-A2DB299BFCA7}" name="2005" dataDxfId="20"/>
    <tableColumn id="16" xr3:uid="{B0607C80-1BD2-427D-B0E0-E8967FE1AD33}" name="2006" dataDxfId="19"/>
    <tableColumn id="17" xr3:uid="{49ABCC88-D24A-4682-89A7-0F2744AC95EA}" name="2007" dataDxfId="18"/>
    <tableColumn id="18" xr3:uid="{2B2B34CF-2A86-489D-88C6-F8E8F1EE8175}" name="2008" dataDxfId="17"/>
    <tableColumn id="19" xr3:uid="{2662B637-100B-4707-B7F0-6EAD18DE465A}" name="2009" dataDxfId="16"/>
    <tableColumn id="20" xr3:uid="{3EE36CBC-77F5-4D90-915E-644B9EA76A25}" name="2010" dataDxfId="15"/>
    <tableColumn id="21" xr3:uid="{30637D2C-1834-4DF0-8D90-1BB979992307}" name="2011" dataDxfId="14"/>
    <tableColumn id="22" xr3:uid="{DBBCF7D5-D73B-41E9-8B51-10921D8144EF}" name="2012" dataDxfId="13"/>
    <tableColumn id="23" xr3:uid="{A0B0B142-60FD-4424-BD0E-53FECF664676}" name="2013" dataDxfId="12"/>
    <tableColumn id="24" xr3:uid="{53242782-F134-4DD1-95B0-B5F0BEC0AEBD}" name="2014" dataDxfId="11"/>
    <tableColumn id="25" xr3:uid="{D5DC3D6F-C0B2-499E-A86D-E3C880DE4846}" name="2015" dataDxfId="10"/>
    <tableColumn id="26" xr3:uid="{D7AD6AF2-D127-453D-A03E-79939219DE0E}" name="2016" dataDxfId="9"/>
    <tableColumn id="27" xr3:uid="{B56F01BA-2D0C-4589-9361-E5E44BA38D69}" name="2017" dataDxfId="8"/>
    <tableColumn id="28" xr3:uid="{56909A3D-B2D1-4AD1-8A0B-A99326D8CF7B}" name="2018" dataDxfId="7"/>
    <tableColumn id="29" xr3:uid="{B1A76404-22FB-4512-8334-74386C73FD0F}" name="2019" dataDxfId="6"/>
    <tableColumn id="30" xr3:uid="{06261620-F4C6-4298-A708-F25D5916218E}" name="2020" dataDxfId="5"/>
    <tableColumn id="31" xr3:uid="{9117BD92-976E-4E20-8BCC-AB3353365CB0}" name="2021" dataDxfId="4"/>
    <tableColumn id="33" xr3:uid="{F5CFCE4C-47AF-4EBE-9C4C-1D9D29028133}" name="2022" dataDxfId="3"/>
    <tableColumn id="32" xr3:uid="{F1C0B099-10EE-43C2-81AB-4B9FE3B27611}" name="Sector Activity Code" dataDxfId="2"/>
  </tableColumns>
  <tableStyleInfo name="Table Style 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2.arb.ca.gov/ghg-inventory-data" TargetMode="External"/><Relationship Id="rId1" Type="http://schemas.openxmlformats.org/officeDocument/2006/relationships/hyperlink" Target="https://ww2.arb.ca.gov/ghg-inventory-data"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77BCA-EEB3-4E2E-B255-70848BFADB83}">
  <sheetPr>
    <tabColor indexed="10"/>
  </sheetPr>
  <dimension ref="A1:L22"/>
  <sheetViews>
    <sheetView tabSelected="1" workbookViewId="0"/>
  </sheetViews>
  <sheetFormatPr defaultColWidth="9.140625" defaultRowHeight="12.75" x14ac:dyDescent="0.2"/>
  <cols>
    <col min="1" max="1" width="1.85546875" style="1" customWidth="1"/>
    <col min="2" max="2" width="116" style="1" customWidth="1"/>
    <col min="3" max="3" width="3.7109375" style="1" customWidth="1"/>
    <col min="4" max="16384" width="9.140625" style="1"/>
  </cols>
  <sheetData>
    <row r="1" spans="1:12" ht="11.25" customHeight="1" thickBot="1" x14ac:dyDescent="0.25"/>
    <row r="2" spans="1:12" ht="13.5" customHeight="1" x14ac:dyDescent="0.2">
      <c r="A2" s="2"/>
      <c r="B2" s="3"/>
      <c r="C2" s="2"/>
    </row>
    <row r="3" spans="1:12" ht="21" customHeight="1" x14ac:dyDescent="0.2">
      <c r="A3" s="2"/>
      <c r="B3" s="22" t="s">
        <v>515</v>
      </c>
      <c r="C3" s="2"/>
    </row>
    <row r="4" spans="1:12" ht="24" customHeight="1" x14ac:dyDescent="0.2">
      <c r="A4" s="2"/>
      <c r="B4" s="23" t="str">
        <f>'Included Fuel Quantity'!A1</f>
        <v>2024 Edition: 2000 to 2022 - Last updated on 9/20/2024</v>
      </c>
      <c r="C4" s="2"/>
      <c r="D4" s="4"/>
      <c r="E4" s="4"/>
      <c r="F4" s="4"/>
      <c r="G4" s="4"/>
      <c r="H4" s="4"/>
      <c r="I4" s="4"/>
      <c r="J4" s="4"/>
      <c r="K4" s="4"/>
      <c r="L4" s="4"/>
    </row>
    <row r="5" spans="1:12" ht="18.75" customHeight="1" x14ac:dyDescent="0.2">
      <c r="A5" s="2"/>
      <c r="B5" s="24" t="s">
        <v>0</v>
      </c>
      <c r="C5" s="2"/>
      <c r="D5" s="2"/>
    </row>
    <row r="6" spans="1:12" ht="42.6" customHeight="1" x14ac:dyDescent="0.2">
      <c r="A6" s="2"/>
      <c r="B6" s="25" t="s">
        <v>522</v>
      </c>
      <c r="C6" s="5"/>
    </row>
    <row r="7" spans="1:12" ht="21" customHeight="1" thickBot="1" x14ac:dyDescent="0.25">
      <c r="A7" s="2"/>
      <c r="B7" s="42" t="s">
        <v>523</v>
      </c>
      <c r="C7" s="5"/>
    </row>
    <row r="8" spans="1:12" ht="157.5" thickBot="1" x14ac:dyDescent="0.25">
      <c r="A8" s="2"/>
      <c r="B8" s="30" t="s">
        <v>518</v>
      </c>
      <c r="C8" s="5"/>
    </row>
    <row r="9" spans="1:12" ht="15" thickBot="1" x14ac:dyDescent="0.25">
      <c r="A9" s="2"/>
      <c r="B9" s="25" t="s">
        <v>1</v>
      </c>
      <c r="C9" s="5"/>
    </row>
    <row r="10" spans="1:12" ht="57.75" thickBot="1" x14ac:dyDescent="0.3">
      <c r="A10" s="2"/>
      <c r="B10" s="31" t="s">
        <v>516</v>
      </c>
      <c r="C10" s="5"/>
    </row>
    <row r="11" spans="1:12" ht="15" thickBot="1" x14ac:dyDescent="0.3">
      <c r="A11" s="2"/>
      <c r="B11" s="26" t="s">
        <v>2</v>
      </c>
      <c r="C11" s="5"/>
    </row>
    <row r="12" spans="1:12" ht="128.25" x14ac:dyDescent="0.25">
      <c r="A12" s="2"/>
      <c r="B12" s="27" t="s">
        <v>519</v>
      </c>
      <c r="C12" s="5"/>
    </row>
    <row r="13" spans="1:12" ht="14.1" customHeight="1" x14ac:dyDescent="0.25">
      <c r="A13" s="2"/>
      <c r="B13" s="28" t="s">
        <v>517</v>
      </c>
      <c r="C13" s="2"/>
    </row>
    <row r="14" spans="1:12" ht="16.5" customHeight="1" x14ac:dyDescent="0.25">
      <c r="B14" s="32" t="s">
        <v>514</v>
      </c>
    </row>
    <row r="15" spans="1:12" ht="60.75" customHeight="1" x14ac:dyDescent="0.2">
      <c r="B15" s="29" t="s">
        <v>3</v>
      </c>
    </row>
    <row r="22" spans="2:2" x14ac:dyDescent="0.2">
      <c r="B22" s="6"/>
    </row>
  </sheetData>
  <hyperlinks>
    <hyperlink ref="B14" r:id="rId1" location="documentation" xr:uid="{337A0F42-067E-4223-9A75-BEB5D4F9F610}"/>
    <hyperlink ref="B7" r:id="rId2" location="data" xr:uid="{0C7C95A1-08D4-4FD4-8D1E-5FA50EA5C961}"/>
  </hyperlinks>
  <pageMargins left="0.75" right="0.75" top="1" bottom="1" header="0.5" footer="0.5"/>
  <pageSetup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1:AG288"/>
  <sheetViews>
    <sheetView zoomScaleNormal="100" workbookViewId="0"/>
  </sheetViews>
  <sheetFormatPr defaultRowHeight="15" x14ac:dyDescent="0.25"/>
  <cols>
    <col min="1" max="1" width="19.140625" customWidth="1"/>
    <col min="2" max="2" width="12.140625" customWidth="1"/>
    <col min="3" max="3" width="29.85546875" bestFit="1" customWidth="1"/>
    <col min="4" max="5" width="33.42578125" customWidth="1"/>
    <col min="6" max="6" width="22.42578125" customWidth="1"/>
    <col min="7" max="7" width="19.5703125" bestFit="1" customWidth="1"/>
    <col min="8" max="8" width="19.7109375" customWidth="1"/>
    <col min="9" max="9" width="11.28515625" customWidth="1"/>
    <col min="10" max="31" width="11" bestFit="1" customWidth="1"/>
    <col min="32" max="32" width="11" customWidth="1"/>
    <col min="33" max="33" width="24.7109375" bestFit="1" customWidth="1"/>
    <col min="34" max="34" width="11.42578125" customWidth="1"/>
  </cols>
  <sheetData>
    <row r="1" spans="1:33" x14ac:dyDescent="0.25">
      <c r="A1" s="7" t="s">
        <v>521</v>
      </c>
    </row>
    <row r="2" spans="1:33" ht="27" customHeight="1" x14ac:dyDescent="0.25">
      <c r="A2" s="47" t="s">
        <v>4</v>
      </c>
      <c r="B2" s="48" t="s">
        <v>5</v>
      </c>
      <c r="C2" s="49" t="s">
        <v>6</v>
      </c>
      <c r="D2" s="49" t="s">
        <v>7</v>
      </c>
      <c r="E2" s="49" t="s">
        <v>8</v>
      </c>
      <c r="F2" s="49" t="s">
        <v>9</v>
      </c>
      <c r="G2" s="49" t="s">
        <v>10</v>
      </c>
      <c r="H2" s="49" t="s">
        <v>11</v>
      </c>
      <c r="I2" s="50" t="s">
        <v>12</v>
      </c>
      <c r="J2" s="51" t="s">
        <v>13</v>
      </c>
      <c r="K2" s="51" t="s">
        <v>14</v>
      </c>
      <c r="L2" s="51" t="s">
        <v>15</v>
      </c>
      <c r="M2" s="51" t="s">
        <v>16</v>
      </c>
      <c r="N2" s="51" t="s">
        <v>17</v>
      </c>
      <c r="O2" s="51" t="s">
        <v>18</v>
      </c>
      <c r="P2" s="51" t="s">
        <v>19</v>
      </c>
      <c r="Q2" s="51" t="s">
        <v>20</v>
      </c>
      <c r="R2" s="51" t="s">
        <v>21</v>
      </c>
      <c r="S2" s="51" t="s">
        <v>22</v>
      </c>
      <c r="T2" s="51" t="s">
        <v>23</v>
      </c>
      <c r="U2" s="51" t="s">
        <v>24</v>
      </c>
      <c r="V2" s="51" t="s">
        <v>25</v>
      </c>
      <c r="W2" s="51" t="s">
        <v>26</v>
      </c>
      <c r="X2" s="51" t="s">
        <v>27</v>
      </c>
      <c r="Y2" s="51" t="s">
        <v>28</v>
      </c>
      <c r="Z2" s="51" t="s">
        <v>29</v>
      </c>
      <c r="AA2" s="51" t="s">
        <v>30</v>
      </c>
      <c r="AB2" s="51" t="s">
        <v>31</v>
      </c>
      <c r="AC2" s="51" t="s">
        <v>32</v>
      </c>
      <c r="AD2" s="51" t="s">
        <v>33</v>
      </c>
      <c r="AE2" s="51" t="s">
        <v>34</v>
      </c>
      <c r="AF2" s="51" t="s">
        <v>513</v>
      </c>
      <c r="AG2" s="52" t="s">
        <v>35</v>
      </c>
    </row>
    <row r="3" spans="1:33" x14ac:dyDescent="0.25">
      <c r="A3" s="43" t="s">
        <v>36</v>
      </c>
      <c r="B3" s="44" t="s">
        <v>37</v>
      </c>
      <c r="C3" s="44" t="s">
        <v>520</v>
      </c>
      <c r="D3" s="44" t="s">
        <v>38</v>
      </c>
      <c r="E3" s="44" t="s">
        <v>39</v>
      </c>
      <c r="F3" s="44" t="s">
        <v>40</v>
      </c>
      <c r="G3" s="44" t="s">
        <v>41</v>
      </c>
      <c r="H3" s="44" t="s">
        <v>42</v>
      </c>
      <c r="I3" s="45" t="s">
        <v>43</v>
      </c>
      <c r="J3" s="46">
        <v>14921788874.681704</v>
      </c>
      <c r="K3" s="46">
        <v>12066443791.436438</v>
      </c>
      <c r="L3" s="46">
        <v>13059324574.250708</v>
      </c>
      <c r="M3" s="46">
        <v>16266869485.547625</v>
      </c>
      <c r="N3" s="46">
        <v>15692808904.294638</v>
      </c>
      <c r="O3" s="46">
        <v>11631612655.324356</v>
      </c>
      <c r="P3" s="46">
        <v>11639648988.621099</v>
      </c>
      <c r="Q3" s="46">
        <v>11834467904.77858</v>
      </c>
      <c r="R3" s="46">
        <v>11248904846.669973</v>
      </c>
      <c r="S3" s="46">
        <v>10309053597.905186</v>
      </c>
      <c r="T3" s="46">
        <v>9010455695.0822544</v>
      </c>
      <c r="U3" s="46">
        <v>8882979193.4282417</v>
      </c>
      <c r="V3" s="46">
        <v>8340837989.0637827</v>
      </c>
      <c r="W3" s="46">
        <v>8375252790.4450884</v>
      </c>
      <c r="X3" s="46">
        <v>8394378678.7639875</v>
      </c>
      <c r="Y3" s="46">
        <v>8540154117.203022</v>
      </c>
      <c r="Z3" s="46">
        <v>8892230531.3049316</v>
      </c>
      <c r="AA3" s="46">
        <v>8160182681.5633612</v>
      </c>
      <c r="AB3" s="46">
        <v>8785170351.3108616</v>
      </c>
      <c r="AC3" s="46">
        <v>8421152510.1576929</v>
      </c>
      <c r="AD3" s="46">
        <v>8758804557.4063168</v>
      </c>
      <c r="AE3" s="46">
        <v>10092418304.234535</v>
      </c>
      <c r="AF3" s="46">
        <v>8867758571.4330692</v>
      </c>
      <c r="AG3" s="45" t="s">
        <v>44</v>
      </c>
    </row>
    <row r="4" spans="1:33" x14ac:dyDescent="0.25">
      <c r="A4" s="20" t="s">
        <v>36</v>
      </c>
      <c r="B4" s="8" t="s">
        <v>37</v>
      </c>
      <c r="C4" s="8" t="s">
        <v>520</v>
      </c>
      <c r="D4" s="8" t="s">
        <v>38</v>
      </c>
      <c r="E4" s="8" t="s">
        <v>45</v>
      </c>
      <c r="F4" s="8" t="s">
        <v>40</v>
      </c>
      <c r="G4" s="8" t="s">
        <v>41</v>
      </c>
      <c r="H4" s="8" t="s">
        <v>42</v>
      </c>
      <c r="I4" s="10" t="s">
        <v>43</v>
      </c>
      <c r="J4" s="9">
        <v>1656498237.6604416</v>
      </c>
      <c r="K4" s="9">
        <v>1374098819.9200094</v>
      </c>
      <c r="L4" s="9">
        <v>1342725199.9890351</v>
      </c>
      <c r="M4" s="9">
        <v>1263053777.7240379</v>
      </c>
      <c r="N4" s="9">
        <v>1290891165.0415828</v>
      </c>
      <c r="O4" s="9">
        <v>1184000114.3463647</v>
      </c>
      <c r="P4" s="9">
        <v>1232431159.7968256</v>
      </c>
      <c r="Q4" s="9">
        <v>1452929768.3809407</v>
      </c>
      <c r="R4" s="9">
        <v>1405604639.139333</v>
      </c>
      <c r="S4" s="9">
        <v>1340793211.4421797</v>
      </c>
      <c r="T4" s="9">
        <v>1233353968.8934155</v>
      </c>
      <c r="U4" s="9">
        <v>1356888038.0950861</v>
      </c>
      <c r="V4" s="9">
        <v>1330119537.3415949</v>
      </c>
      <c r="W4" s="9">
        <v>1324477039.1042306</v>
      </c>
      <c r="X4" s="9">
        <v>1343346656.9013753</v>
      </c>
      <c r="Y4" s="9">
        <v>1431763781.1227691</v>
      </c>
      <c r="Z4" s="9">
        <v>1385699655.1704137</v>
      </c>
      <c r="AA4" s="9">
        <v>1425889998.7151434</v>
      </c>
      <c r="AB4" s="9">
        <v>1453406987.9712677</v>
      </c>
      <c r="AC4" s="9">
        <v>1383673224.5451007</v>
      </c>
      <c r="AD4" s="9">
        <v>1644745698.1013947</v>
      </c>
      <c r="AE4" s="9">
        <v>1699620450.4576318</v>
      </c>
      <c r="AF4" s="9">
        <v>1941789867.3019764</v>
      </c>
      <c r="AG4" s="10" t="s">
        <v>46</v>
      </c>
    </row>
    <row r="5" spans="1:33" x14ac:dyDescent="0.25">
      <c r="A5" s="20" t="s">
        <v>47</v>
      </c>
      <c r="B5" s="8" t="s">
        <v>37</v>
      </c>
      <c r="C5" s="8" t="s">
        <v>520</v>
      </c>
      <c r="D5" s="8" t="s">
        <v>38</v>
      </c>
      <c r="E5" s="8" t="s">
        <v>48</v>
      </c>
      <c r="F5" s="8" t="s">
        <v>40</v>
      </c>
      <c r="G5" s="8" t="s">
        <v>41</v>
      </c>
      <c r="H5" s="8" t="s">
        <v>49</v>
      </c>
      <c r="I5" s="10" t="s">
        <v>50</v>
      </c>
      <c r="J5" s="9">
        <v>134719.05089299244</v>
      </c>
      <c r="K5" s="9">
        <v>177112.42465326886</v>
      </c>
      <c r="L5" s="9">
        <v>311183.25368069758</v>
      </c>
      <c r="M5" s="9">
        <v>68725.332328886507</v>
      </c>
      <c r="N5" s="9">
        <v>107356.56864728509</v>
      </c>
      <c r="O5" s="9">
        <v>199632.24398789046</v>
      </c>
      <c r="P5" s="9">
        <v>1697500.6127500003</v>
      </c>
      <c r="Q5" s="9">
        <v>1069646.7963558505</v>
      </c>
      <c r="R5" s="9">
        <v>907500.17876838287</v>
      </c>
      <c r="S5" s="9">
        <v>336637.06130293815</v>
      </c>
      <c r="T5" s="9">
        <v>283447.20447571116</v>
      </c>
      <c r="U5" s="9">
        <v>825770.2989165308</v>
      </c>
      <c r="V5" s="9">
        <v>1272256.8222703859</v>
      </c>
      <c r="W5" s="9">
        <v>3670664.546970977</v>
      </c>
      <c r="X5" s="9">
        <v>4438518.4970617332</v>
      </c>
      <c r="Y5" s="9">
        <v>9196598.1357063539</v>
      </c>
      <c r="Z5" s="9">
        <v>10334864.01458374</v>
      </c>
      <c r="AA5" s="9">
        <v>8258446.8694893764</v>
      </c>
      <c r="AB5" s="9">
        <v>10698480.452597281</v>
      </c>
      <c r="AC5" s="9">
        <v>10166799.004573938</v>
      </c>
      <c r="AD5" s="9">
        <v>15431431.000254782</v>
      </c>
      <c r="AE5" s="9">
        <v>17284349.182693794</v>
      </c>
      <c r="AF5" s="9">
        <v>17074822.419609971</v>
      </c>
      <c r="AG5" s="10" t="s">
        <v>51</v>
      </c>
    </row>
    <row r="6" spans="1:33" x14ac:dyDescent="0.25">
      <c r="A6" s="20" t="s">
        <v>36</v>
      </c>
      <c r="B6" s="8" t="s">
        <v>37</v>
      </c>
      <c r="C6" s="8" t="s">
        <v>520</v>
      </c>
      <c r="D6" s="8" t="s">
        <v>38</v>
      </c>
      <c r="E6" s="8" t="s">
        <v>48</v>
      </c>
      <c r="F6" s="8" t="s">
        <v>40</v>
      </c>
      <c r="G6" s="8" t="s">
        <v>41</v>
      </c>
      <c r="H6" s="8" t="s">
        <v>52</v>
      </c>
      <c r="I6" s="10" t="s">
        <v>50</v>
      </c>
      <c r="J6" s="9">
        <v>245631280.94910702</v>
      </c>
      <c r="K6" s="9">
        <v>262414887.57534674</v>
      </c>
      <c r="L6" s="9">
        <v>296391816.74631929</v>
      </c>
      <c r="M6" s="9">
        <v>292565274.66767108</v>
      </c>
      <c r="N6" s="9">
        <v>309192643.43135273</v>
      </c>
      <c r="O6" s="9">
        <v>331696367.75601208</v>
      </c>
      <c r="P6" s="9">
        <v>375631499.38725001</v>
      </c>
      <c r="Q6" s="9">
        <v>260316353.20364416</v>
      </c>
      <c r="R6" s="9">
        <v>309344499.8212316</v>
      </c>
      <c r="S6" s="9">
        <v>170558362.93869707</v>
      </c>
      <c r="T6" s="9">
        <v>190950101.36920413</v>
      </c>
      <c r="U6" s="9">
        <v>245312445.58170453</v>
      </c>
      <c r="V6" s="9">
        <v>231963984.72291479</v>
      </c>
      <c r="W6" s="9">
        <v>220018204.35765865</v>
      </c>
      <c r="X6" s="9">
        <v>235987715.32707024</v>
      </c>
      <c r="Y6" s="9">
        <v>258958658.93849602</v>
      </c>
      <c r="Z6" s="9">
        <v>223759509.44411612</v>
      </c>
      <c r="AA6" s="9">
        <v>169388395.8858237</v>
      </c>
      <c r="AB6" s="9">
        <v>206905026.25569829</v>
      </c>
      <c r="AC6" s="9">
        <v>157314320.62983194</v>
      </c>
      <c r="AD6" s="9">
        <v>177541010.0842022</v>
      </c>
      <c r="AE6" s="9">
        <v>174578957.15464836</v>
      </c>
      <c r="AF6" s="9">
        <v>147622955.06632575</v>
      </c>
      <c r="AG6" s="10" t="s">
        <v>53</v>
      </c>
    </row>
    <row r="7" spans="1:33" x14ac:dyDescent="0.25">
      <c r="A7" s="20" t="s">
        <v>47</v>
      </c>
      <c r="B7" s="8" t="s">
        <v>37</v>
      </c>
      <c r="C7" s="8" t="s">
        <v>520</v>
      </c>
      <c r="D7" s="8" t="s">
        <v>38</v>
      </c>
      <c r="E7" s="8" t="s">
        <v>48</v>
      </c>
      <c r="F7" s="8" t="s">
        <v>40</v>
      </c>
      <c r="G7" s="8" t="s">
        <v>41</v>
      </c>
      <c r="H7" s="8" t="s">
        <v>54</v>
      </c>
      <c r="I7" s="10" t="s">
        <v>50</v>
      </c>
      <c r="J7" s="9">
        <v>134886.12915322208</v>
      </c>
      <c r="K7" s="9">
        <v>223289.77745602655</v>
      </c>
      <c r="L7" s="9">
        <v>279131.90395793453</v>
      </c>
      <c r="M7" s="9">
        <v>1672399.025379736</v>
      </c>
      <c r="N7" s="9">
        <v>3197249.5263790707</v>
      </c>
      <c r="O7" s="9">
        <v>3388764</v>
      </c>
      <c r="P7" s="9">
        <v>3690249.3173392541</v>
      </c>
      <c r="Q7" s="9">
        <v>2099324.1227412894</v>
      </c>
      <c r="R7" s="9">
        <v>1199154.3161241112</v>
      </c>
      <c r="S7" s="9">
        <v>1229392.1574926318</v>
      </c>
      <c r="T7" s="9">
        <v>7002844.0430648616</v>
      </c>
      <c r="U7" s="9">
        <v>6529963.9281689357</v>
      </c>
      <c r="V7" s="9">
        <v>8878839.4164764211</v>
      </c>
      <c r="W7" s="9">
        <v>6086990.9171202676</v>
      </c>
      <c r="X7" s="9">
        <v>6531914.3160409639</v>
      </c>
      <c r="Y7" s="9">
        <v>397997.58511643345</v>
      </c>
      <c r="Z7" s="9">
        <v>190379.23223933025</v>
      </c>
      <c r="AA7" s="9">
        <v>219168.01477876262</v>
      </c>
      <c r="AB7" s="9">
        <v>87186.554233031478</v>
      </c>
      <c r="AC7" s="9">
        <v>130272.38008922148</v>
      </c>
      <c r="AD7" s="9">
        <v>197624.45502772075</v>
      </c>
      <c r="AE7" s="9">
        <v>118788.76250783898</v>
      </c>
      <c r="AF7" s="9">
        <v>231834.70159083165</v>
      </c>
      <c r="AG7" s="10" t="s">
        <v>55</v>
      </c>
    </row>
    <row r="8" spans="1:33" x14ac:dyDescent="0.25">
      <c r="A8" s="20" t="s">
        <v>36</v>
      </c>
      <c r="B8" s="8" t="s">
        <v>37</v>
      </c>
      <c r="C8" s="8" t="s">
        <v>520</v>
      </c>
      <c r="D8" s="8" t="s">
        <v>38</v>
      </c>
      <c r="E8" s="8" t="s">
        <v>48</v>
      </c>
      <c r="F8" s="8" t="s">
        <v>40</v>
      </c>
      <c r="G8" s="8" t="s">
        <v>41</v>
      </c>
      <c r="H8" s="8" t="s">
        <v>56</v>
      </c>
      <c r="I8" s="10" t="s">
        <v>50</v>
      </c>
      <c r="J8" s="9">
        <v>34612113.870846778</v>
      </c>
      <c r="K8" s="9">
        <v>42529710.222543977</v>
      </c>
      <c r="L8" s="9">
        <v>45347868.096042067</v>
      </c>
      <c r="M8" s="9">
        <v>45237600.97462026</v>
      </c>
      <c r="N8" s="9">
        <v>56332750.473620929</v>
      </c>
      <c r="O8" s="9">
        <v>56063236</v>
      </c>
      <c r="P8" s="9">
        <v>60938750.682660736</v>
      </c>
      <c r="Q8" s="9">
        <v>34604675.877258711</v>
      </c>
      <c r="R8" s="9">
        <v>17835845.683875892</v>
      </c>
      <c r="S8" s="9">
        <v>17975607.842507366</v>
      </c>
      <c r="T8" s="9">
        <v>64485155.956935138</v>
      </c>
      <c r="U8" s="9">
        <v>54914402.014280729</v>
      </c>
      <c r="V8" s="9">
        <v>81031851.682063848</v>
      </c>
      <c r="W8" s="9">
        <v>52952684.768416084</v>
      </c>
      <c r="X8" s="9">
        <v>52632898.289037921</v>
      </c>
      <c r="Y8" s="9">
        <v>3450580.4950365252</v>
      </c>
      <c r="Z8" s="9">
        <v>1671790.7328457397</v>
      </c>
      <c r="AA8" s="9">
        <v>1938455.3705063311</v>
      </c>
      <c r="AB8" s="9">
        <v>758893.16502947418</v>
      </c>
      <c r="AC8" s="9">
        <v>1160803.6290454795</v>
      </c>
      <c r="AD8" s="9">
        <v>1754999.0478203427</v>
      </c>
      <c r="AE8" s="9">
        <v>1058569.0562297516</v>
      </c>
      <c r="AF8" s="9">
        <v>2011062.367300709</v>
      </c>
      <c r="AG8" s="10" t="s">
        <v>57</v>
      </c>
    </row>
    <row r="9" spans="1:33" x14ac:dyDescent="0.25">
      <c r="A9" s="20" t="s">
        <v>36</v>
      </c>
      <c r="B9" s="8" t="s">
        <v>37</v>
      </c>
      <c r="C9" s="8" t="s">
        <v>520</v>
      </c>
      <c r="D9" s="8" t="s">
        <v>38</v>
      </c>
      <c r="E9" s="8" t="s">
        <v>48</v>
      </c>
      <c r="F9" s="8" t="s">
        <v>40</v>
      </c>
      <c r="G9" s="8" t="s">
        <v>41</v>
      </c>
      <c r="H9" s="8" t="s">
        <v>58</v>
      </c>
      <c r="I9" s="10" t="s">
        <v>50</v>
      </c>
      <c r="J9" s="9">
        <v>643000</v>
      </c>
      <c r="K9" s="9">
        <v>481000</v>
      </c>
      <c r="L9" s="9">
        <v>285000</v>
      </c>
      <c r="M9" s="9">
        <v>351000</v>
      </c>
      <c r="N9" s="9">
        <v>486000</v>
      </c>
      <c r="O9" s="9">
        <v>470000</v>
      </c>
      <c r="P9" s="9">
        <v>738000</v>
      </c>
      <c r="Q9" s="9">
        <v>350000</v>
      </c>
      <c r="R9" s="9">
        <v>191000</v>
      </c>
      <c r="S9" s="9">
        <v>337000</v>
      </c>
      <c r="T9" s="9">
        <v>355000</v>
      </c>
      <c r="U9" s="9">
        <v>164000</v>
      </c>
      <c r="V9" s="9">
        <v>104000</v>
      </c>
      <c r="W9" s="9">
        <v>38000</v>
      </c>
      <c r="X9" s="9">
        <v>31000</v>
      </c>
      <c r="Y9" s="9">
        <v>27000</v>
      </c>
      <c r="Z9" s="9">
        <v>100000</v>
      </c>
      <c r="AA9" s="9">
        <v>22000</v>
      </c>
      <c r="AB9" s="9">
        <v>13000</v>
      </c>
      <c r="AC9" s="9">
        <v>17000</v>
      </c>
      <c r="AD9" s="9">
        <v>81000</v>
      </c>
      <c r="AE9" s="9">
        <v>81000</v>
      </c>
      <c r="AF9" s="9">
        <v>81000</v>
      </c>
      <c r="AG9" s="10" t="s">
        <v>59</v>
      </c>
    </row>
    <row r="10" spans="1:33" x14ac:dyDescent="0.25">
      <c r="A10" s="20" t="s">
        <v>36</v>
      </c>
      <c r="B10" s="8" t="s">
        <v>37</v>
      </c>
      <c r="C10" s="8" t="s">
        <v>520</v>
      </c>
      <c r="D10" s="8" t="s">
        <v>38</v>
      </c>
      <c r="E10" s="8" t="s">
        <v>48</v>
      </c>
      <c r="F10" s="8" t="s">
        <v>40</v>
      </c>
      <c r="G10" s="8" t="s">
        <v>41</v>
      </c>
      <c r="H10" s="8" t="s">
        <v>42</v>
      </c>
      <c r="I10" s="10" t="s">
        <v>43</v>
      </c>
      <c r="J10" s="9">
        <v>32797635.893110786</v>
      </c>
      <c r="K10" s="9">
        <v>30044953.153093118</v>
      </c>
      <c r="L10" s="9">
        <v>29528642.922235195</v>
      </c>
      <c r="M10" s="9">
        <v>28698623.654317964</v>
      </c>
      <c r="N10" s="9">
        <v>30858135.638714593</v>
      </c>
      <c r="O10" s="9">
        <v>28895916.717551637</v>
      </c>
      <c r="P10" s="9">
        <v>29235349.497178514</v>
      </c>
      <c r="Q10" s="9">
        <v>28934659.7503349</v>
      </c>
      <c r="R10" s="9">
        <v>29560012.08786523</v>
      </c>
      <c r="S10" s="9">
        <v>30127025.950829584</v>
      </c>
      <c r="T10" s="9">
        <v>26595392.151707862</v>
      </c>
      <c r="U10" s="9">
        <v>27266767.778544005</v>
      </c>
      <c r="V10" s="9">
        <v>63481247.28869348</v>
      </c>
      <c r="W10" s="9">
        <v>109463186.45671256</v>
      </c>
      <c r="X10" s="9">
        <v>107861354.98948018</v>
      </c>
      <c r="Y10" s="9">
        <v>108723852.56120121</v>
      </c>
      <c r="Z10" s="9">
        <v>144956200.37017977</v>
      </c>
      <c r="AA10" s="9">
        <v>145007751.27518922</v>
      </c>
      <c r="AB10" s="9">
        <v>162741182.62566146</v>
      </c>
      <c r="AC10" s="9">
        <v>165801801.76776201</v>
      </c>
      <c r="AD10" s="9">
        <v>415648820.48064637</v>
      </c>
      <c r="AE10" s="9">
        <v>728107671.93746936</v>
      </c>
      <c r="AF10" s="9">
        <v>681675296.22801769</v>
      </c>
      <c r="AG10" s="10" t="s">
        <v>60</v>
      </c>
    </row>
    <row r="11" spans="1:33" x14ac:dyDescent="0.25">
      <c r="A11" s="20" t="s">
        <v>47</v>
      </c>
      <c r="B11" s="8" t="s">
        <v>37</v>
      </c>
      <c r="C11" s="8" t="s">
        <v>520</v>
      </c>
      <c r="D11" s="8" t="s">
        <v>38</v>
      </c>
      <c r="E11" s="8" t="s">
        <v>48</v>
      </c>
      <c r="F11" s="8" t="s">
        <v>40</v>
      </c>
      <c r="G11" s="8" t="s">
        <v>41</v>
      </c>
      <c r="H11" s="8" t="s">
        <v>61</v>
      </c>
      <c r="I11" s="10" t="s">
        <v>50</v>
      </c>
      <c r="J11" s="9"/>
      <c r="K11" s="9"/>
      <c r="L11" s="9"/>
      <c r="M11" s="9"/>
      <c r="N11" s="9"/>
      <c r="O11" s="9"/>
      <c r="P11" s="9"/>
      <c r="Q11" s="9"/>
      <c r="R11" s="9"/>
      <c r="S11" s="9"/>
      <c r="T11" s="9">
        <v>103451.42632018896</v>
      </c>
      <c r="U11" s="9">
        <v>118784.11937893467</v>
      </c>
      <c r="V11" s="9">
        <v>561416.52214345708</v>
      </c>
      <c r="W11" s="9">
        <v>7165873.6551169036</v>
      </c>
      <c r="X11" s="9">
        <v>7498178.3665661402</v>
      </c>
      <c r="Y11" s="9">
        <v>12011605.685040465</v>
      </c>
      <c r="Z11" s="9">
        <v>16175983.919547454</v>
      </c>
      <c r="AA11" s="9">
        <v>16318964.31100692</v>
      </c>
      <c r="AB11" s="9">
        <v>22250627.542338602</v>
      </c>
      <c r="AC11" s="9">
        <v>29692624.850296497</v>
      </c>
      <c r="AD11" s="9">
        <v>34112070.430500105</v>
      </c>
      <c r="AE11" s="9">
        <v>56071281.435896367</v>
      </c>
      <c r="AF11" s="9">
        <v>83731660.175177425</v>
      </c>
      <c r="AG11" s="10" t="s">
        <v>62</v>
      </c>
    </row>
    <row r="12" spans="1:33" x14ac:dyDescent="0.25">
      <c r="A12" s="20" t="s">
        <v>47</v>
      </c>
      <c r="B12" s="8" t="s">
        <v>63</v>
      </c>
      <c r="C12" s="8" t="s">
        <v>64</v>
      </c>
      <c r="D12" s="8" t="s">
        <v>65</v>
      </c>
      <c r="E12" s="8" t="s">
        <v>66</v>
      </c>
      <c r="F12" s="8" t="s">
        <v>40</v>
      </c>
      <c r="G12" s="8" t="s">
        <v>41</v>
      </c>
      <c r="H12" s="8" t="s">
        <v>49</v>
      </c>
      <c r="I12" s="10" t="s">
        <v>50</v>
      </c>
      <c r="J12" s="9">
        <v>3.38031900469058</v>
      </c>
      <c r="K12" s="9">
        <v>3.6016934443842099</v>
      </c>
      <c r="L12" s="9">
        <v>0.69981374522960216</v>
      </c>
      <c r="M12" s="9">
        <v>0.98421937113540525</v>
      </c>
      <c r="N12" s="9">
        <v>3.5157731061567854</v>
      </c>
      <c r="O12" s="9">
        <v>10.845604602589656</v>
      </c>
      <c r="P12" s="9">
        <v>95.007538691957322</v>
      </c>
      <c r="Q12" s="9">
        <v>61.847664761522303</v>
      </c>
      <c r="R12" s="9">
        <v>75.720188558656986</v>
      </c>
      <c r="S12" s="9">
        <v>49.19433961585176</v>
      </c>
      <c r="T12" s="9">
        <v>15.30391917949448</v>
      </c>
      <c r="U12" s="9">
        <v>28.542318821755011</v>
      </c>
      <c r="V12" s="9">
        <v>64.712149426897568</v>
      </c>
      <c r="W12" s="9">
        <v>302.59363542971425</v>
      </c>
      <c r="X12" s="9">
        <v>180.97345003722924</v>
      </c>
      <c r="Y12" s="9">
        <v>166.54103751328168</v>
      </c>
      <c r="Z12" s="9">
        <v>262.73443614145464</v>
      </c>
      <c r="AA12" s="9">
        <v>207.33981619664641</v>
      </c>
      <c r="AB12" s="9">
        <v>113.43698363673326</v>
      </c>
      <c r="AC12" s="9">
        <v>354.10738864114029</v>
      </c>
      <c r="AD12" s="9">
        <v>230.6783088735306</v>
      </c>
      <c r="AE12" s="9">
        <v>92.906544054049178</v>
      </c>
      <c r="AF12" s="9">
        <v>28.867067667038981</v>
      </c>
      <c r="AG12" s="10" t="s">
        <v>67</v>
      </c>
    </row>
    <row r="13" spans="1:33" x14ac:dyDescent="0.25">
      <c r="A13" s="20" t="s">
        <v>47</v>
      </c>
      <c r="B13" s="8" t="s">
        <v>63</v>
      </c>
      <c r="C13" s="8" t="s">
        <v>64</v>
      </c>
      <c r="D13" s="8" t="s">
        <v>65</v>
      </c>
      <c r="E13" s="8" t="s">
        <v>66</v>
      </c>
      <c r="F13" s="8" t="s">
        <v>40</v>
      </c>
      <c r="G13" s="8" t="s">
        <v>41</v>
      </c>
      <c r="H13" s="8" t="s">
        <v>68</v>
      </c>
      <c r="I13" s="10" t="s">
        <v>43</v>
      </c>
      <c r="J13" s="9"/>
      <c r="K13" s="9"/>
      <c r="L13" s="9"/>
      <c r="M13" s="9"/>
      <c r="N13" s="9"/>
      <c r="O13" s="9"/>
      <c r="P13" s="9"/>
      <c r="Q13" s="9"/>
      <c r="R13" s="9"/>
      <c r="S13" s="9"/>
      <c r="T13" s="9"/>
      <c r="U13" s="9"/>
      <c r="V13" s="9">
        <v>283819955.39542407</v>
      </c>
      <c r="W13" s="9">
        <v>210102139.48350179</v>
      </c>
      <c r="X13" s="9">
        <v>161394951.88808966</v>
      </c>
      <c r="Y13" s="9">
        <v>183160340.729482</v>
      </c>
      <c r="Z13" s="9">
        <v>168275700.51058239</v>
      </c>
      <c r="AA13" s="9">
        <v>23139220.478933834</v>
      </c>
      <c r="AB13" s="9"/>
      <c r="AC13" s="9"/>
      <c r="AD13" s="9"/>
      <c r="AE13" s="9"/>
      <c r="AF13" s="9"/>
      <c r="AG13" s="10" t="s">
        <v>69</v>
      </c>
    </row>
    <row r="14" spans="1:33" x14ac:dyDescent="0.25">
      <c r="A14" s="20" t="s">
        <v>36</v>
      </c>
      <c r="B14" s="8" t="s">
        <v>63</v>
      </c>
      <c r="C14" s="8" t="s">
        <v>64</v>
      </c>
      <c r="D14" s="8" t="s">
        <v>65</v>
      </c>
      <c r="E14" s="8" t="s">
        <v>66</v>
      </c>
      <c r="F14" s="8" t="s">
        <v>40</v>
      </c>
      <c r="G14" s="8" t="s">
        <v>41</v>
      </c>
      <c r="H14" s="8" t="s">
        <v>70</v>
      </c>
      <c r="I14" s="10" t="s">
        <v>50</v>
      </c>
      <c r="J14" s="9"/>
      <c r="K14" s="9"/>
      <c r="L14" s="9"/>
      <c r="M14" s="9"/>
      <c r="N14" s="9"/>
      <c r="O14" s="9">
        <v>18.768115942028974</v>
      </c>
      <c r="P14" s="9">
        <v>196.81159420289848</v>
      </c>
      <c r="Q14" s="9">
        <v>1179782.6086956514</v>
      </c>
      <c r="R14" s="9"/>
      <c r="S14" s="9">
        <v>94.202898550724584</v>
      </c>
      <c r="T14" s="9">
        <v>79.710144927536192</v>
      </c>
      <c r="U14" s="9"/>
      <c r="V14" s="9"/>
      <c r="W14" s="9"/>
      <c r="X14" s="9"/>
      <c r="Y14" s="9"/>
      <c r="Z14" s="9"/>
      <c r="AA14" s="9"/>
      <c r="AB14" s="9"/>
      <c r="AC14" s="9"/>
      <c r="AD14" s="9"/>
      <c r="AE14" s="9"/>
      <c r="AF14" s="9"/>
      <c r="AG14" s="10" t="s">
        <v>71</v>
      </c>
    </row>
    <row r="15" spans="1:33" x14ac:dyDescent="0.25">
      <c r="A15" s="20" t="s">
        <v>47</v>
      </c>
      <c r="B15" s="8" t="s">
        <v>63</v>
      </c>
      <c r="C15" s="8" t="s">
        <v>64</v>
      </c>
      <c r="D15" s="8" t="s">
        <v>65</v>
      </c>
      <c r="E15" s="8" t="s">
        <v>66</v>
      </c>
      <c r="F15" s="8" t="s">
        <v>40</v>
      </c>
      <c r="G15" s="8" t="s">
        <v>41</v>
      </c>
      <c r="H15" s="8" t="s">
        <v>72</v>
      </c>
      <c r="I15" s="10" t="s">
        <v>43</v>
      </c>
      <c r="J15" s="9">
        <v>385913198.57312739</v>
      </c>
      <c r="K15" s="9">
        <v>184159334.12604079</v>
      </c>
      <c r="L15" s="9">
        <v>178948870.39239004</v>
      </c>
      <c r="M15" s="9">
        <v>179518430.43995252</v>
      </c>
      <c r="N15" s="9">
        <v>590602627.82401991</v>
      </c>
      <c r="O15" s="9">
        <v>862401545.7788384</v>
      </c>
      <c r="P15" s="9">
        <v>935593816.88466465</v>
      </c>
      <c r="Q15" s="9">
        <v>1250589774.0784745</v>
      </c>
      <c r="R15" s="9">
        <v>1066135552.9131955</v>
      </c>
      <c r="S15" s="9">
        <v>619909437.24657178</v>
      </c>
      <c r="T15" s="9">
        <v>29472674.311913915</v>
      </c>
      <c r="U15" s="9">
        <v>784702955.95905566</v>
      </c>
      <c r="V15" s="9">
        <v>306706000</v>
      </c>
      <c r="W15" s="9">
        <v>291295000</v>
      </c>
      <c r="X15" s="9">
        <v>222354000</v>
      </c>
      <c r="Y15" s="9">
        <v>99393000</v>
      </c>
      <c r="Z15" s="9">
        <v>181606000</v>
      </c>
      <c r="AA15" s="9">
        <v>182200000</v>
      </c>
      <c r="AB15" s="9">
        <v>189495000</v>
      </c>
      <c r="AC15" s="9">
        <v>262311000</v>
      </c>
      <c r="AD15" s="9">
        <v>287856000</v>
      </c>
      <c r="AE15" s="9">
        <v>358995000</v>
      </c>
      <c r="AF15" s="9">
        <v>354930000</v>
      </c>
      <c r="AG15" s="10" t="s">
        <v>73</v>
      </c>
    </row>
    <row r="16" spans="1:33" x14ac:dyDescent="0.25">
      <c r="A16" s="20" t="s">
        <v>36</v>
      </c>
      <c r="B16" s="8" t="s">
        <v>63</v>
      </c>
      <c r="C16" s="8" t="s">
        <v>64</v>
      </c>
      <c r="D16" s="8" t="s">
        <v>65</v>
      </c>
      <c r="E16" s="8" t="s">
        <v>66</v>
      </c>
      <c r="F16" s="8" t="s">
        <v>40</v>
      </c>
      <c r="G16" s="8" t="s">
        <v>41</v>
      </c>
      <c r="H16" s="8" t="s">
        <v>52</v>
      </c>
      <c r="I16" s="10" t="s">
        <v>50</v>
      </c>
      <c r="J16" s="9">
        <v>6163.2863476619641</v>
      </c>
      <c r="K16" s="9">
        <v>5336.3731095615258</v>
      </c>
      <c r="L16" s="9">
        <v>666.54958092789445</v>
      </c>
      <c r="M16" s="9">
        <v>4189.8438449375444</v>
      </c>
      <c r="N16" s="9">
        <v>10125.614055055443</v>
      </c>
      <c r="O16" s="9">
        <v>18020.373767952511</v>
      </c>
      <c r="P16" s="9">
        <v>21023.747469602844</v>
      </c>
      <c r="Q16" s="9">
        <v>15051.658734202278</v>
      </c>
      <c r="R16" s="9">
        <v>25811.150679701841</v>
      </c>
      <c r="S16" s="9">
        <v>24924.486918507726</v>
      </c>
      <c r="T16" s="9">
        <v>10309.803280917491</v>
      </c>
      <c r="U16" s="9">
        <v>8479.0964774638596</v>
      </c>
      <c r="V16" s="9">
        <v>11798.630416664148</v>
      </c>
      <c r="W16" s="9">
        <v>18137.344741087869</v>
      </c>
      <c r="X16" s="9">
        <v>9622.0193826871473</v>
      </c>
      <c r="Y16" s="9">
        <v>4689.4779021843988</v>
      </c>
      <c r="Z16" s="9">
        <v>5688.4472269910366</v>
      </c>
      <c r="AA16" s="9">
        <v>4252.7317089808921</v>
      </c>
      <c r="AB16" s="9">
        <v>2193.8332440498607</v>
      </c>
      <c r="AC16" s="9">
        <v>5479.2234260776895</v>
      </c>
      <c r="AD16" s="9">
        <v>2653.9897668107396</v>
      </c>
      <c r="AE16" s="9">
        <v>938.3938846848996</v>
      </c>
      <c r="AF16" s="9">
        <v>249.57459166390683</v>
      </c>
      <c r="AG16" s="10" t="s">
        <v>74</v>
      </c>
    </row>
    <row r="17" spans="1:33" x14ac:dyDescent="0.25">
      <c r="A17" s="20" t="s">
        <v>36</v>
      </c>
      <c r="B17" s="8" t="s">
        <v>63</v>
      </c>
      <c r="C17" s="8" t="s">
        <v>64</v>
      </c>
      <c r="D17" s="8" t="s">
        <v>65</v>
      </c>
      <c r="E17" s="8" t="s">
        <v>66</v>
      </c>
      <c r="F17" s="8" t="s">
        <v>40</v>
      </c>
      <c r="G17" s="8" t="s">
        <v>41</v>
      </c>
      <c r="H17" s="8" t="s">
        <v>75</v>
      </c>
      <c r="I17" s="10" t="s">
        <v>50</v>
      </c>
      <c r="J17" s="9">
        <v>7051.8518518518767</v>
      </c>
      <c r="K17" s="9"/>
      <c r="L17" s="9"/>
      <c r="M17" s="9"/>
      <c r="N17" s="9">
        <v>1425.18518518518</v>
      </c>
      <c r="O17" s="9">
        <v>6332.9629629629699</v>
      </c>
      <c r="P17" s="9"/>
      <c r="Q17" s="9"/>
      <c r="R17" s="9"/>
      <c r="S17" s="9"/>
      <c r="T17" s="9"/>
      <c r="U17" s="9"/>
      <c r="V17" s="9"/>
      <c r="W17" s="9"/>
      <c r="X17" s="9"/>
      <c r="Y17" s="9"/>
      <c r="Z17" s="9"/>
      <c r="AA17" s="9"/>
      <c r="AB17" s="9"/>
      <c r="AC17" s="9"/>
      <c r="AD17" s="9"/>
      <c r="AE17" s="9"/>
      <c r="AF17" s="9"/>
      <c r="AG17" s="10" t="s">
        <v>76</v>
      </c>
    </row>
    <row r="18" spans="1:33" x14ac:dyDescent="0.25">
      <c r="A18" s="20" t="s">
        <v>36</v>
      </c>
      <c r="B18" s="8" t="s">
        <v>63</v>
      </c>
      <c r="C18" s="8" t="s">
        <v>64</v>
      </c>
      <c r="D18" s="8" t="s">
        <v>65</v>
      </c>
      <c r="E18" s="8" t="s">
        <v>66</v>
      </c>
      <c r="F18" s="8" t="s">
        <v>40</v>
      </c>
      <c r="G18" s="8" t="s">
        <v>41</v>
      </c>
      <c r="H18" s="8" t="s">
        <v>58</v>
      </c>
      <c r="I18" s="10" t="s">
        <v>50</v>
      </c>
      <c r="J18" s="9"/>
      <c r="K18" s="9"/>
      <c r="L18" s="9"/>
      <c r="M18" s="9"/>
      <c r="N18" s="9"/>
      <c r="O18" s="9">
        <v>235.399375110953</v>
      </c>
      <c r="P18" s="9"/>
      <c r="Q18" s="9"/>
      <c r="R18" s="9"/>
      <c r="S18" s="9"/>
      <c r="T18" s="9"/>
      <c r="U18" s="9"/>
      <c r="V18" s="9"/>
      <c r="W18" s="9"/>
      <c r="X18" s="9"/>
      <c r="Y18" s="9"/>
      <c r="Z18" s="9"/>
      <c r="AA18" s="9"/>
      <c r="AB18" s="9"/>
      <c r="AC18" s="9"/>
      <c r="AD18" s="9"/>
      <c r="AE18" s="9"/>
      <c r="AF18" s="9"/>
      <c r="AG18" s="10" t="s">
        <v>77</v>
      </c>
    </row>
    <row r="19" spans="1:33" x14ac:dyDescent="0.25">
      <c r="A19" s="20" t="s">
        <v>47</v>
      </c>
      <c r="B19" s="8" t="s">
        <v>63</v>
      </c>
      <c r="C19" s="8" t="s">
        <v>64</v>
      </c>
      <c r="D19" s="8" t="s">
        <v>65</v>
      </c>
      <c r="E19" s="8" t="s">
        <v>66</v>
      </c>
      <c r="F19" s="8" t="s">
        <v>40</v>
      </c>
      <c r="G19" s="8" t="s">
        <v>41</v>
      </c>
      <c r="H19" s="8" t="s">
        <v>78</v>
      </c>
      <c r="I19" s="10" t="s">
        <v>43</v>
      </c>
      <c r="J19" s="9">
        <v>100239001.18906075</v>
      </c>
      <c r="K19" s="9"/>
      <c r="L19" s="9"/>
      <c r="M19" s="9"/>
      <c r="N19" s="9"/>
      <c r="O19" s="9">
        <v>251896420.92746767</v>
      </c>
      <c r="P19" s="9">
        <v>467407621.87871528</v>
      </c>
      <c r="Q19" s="9">
        <v>294047562.42568374</v>
      </c>
      <c r="R19" s="9">
        <v>251405469.6789538</v>
      </c>
      <c r="S19" s="9">
        <v>78790880.354306862</v>
      </c>
      <c r="T19" s="9">
        <v>139840474.50293717</v>
      </c>
      <c r="U19" s="9">
        <v>330819231.49563241</v>
      </c>
      <c r="V19" s="9"/>
      <c r="W19" s="9"/>
      <c r="X19" s="9"/>
      <c r="Y19" s="9"/>
      <c r="Z19" s="9">
        <v>2923000</v>
      </c>
      <c r="AA19" s="9">
        <v>2011000</v>
      </c>
      <c r="AB19" s="9"/>
      <c r="AC19" s="9">
        <v>4558000</v>
      </c>
      <c r="AD19" s="9">
        <v>3411000</v>
      </c>
      <c r="AE19" s="9">
        <v>5849000</v>
      </c>
      <c r="AF19" s="9">
        <v>15343000</v>
      </c>
      <c r="AG19" s="10" t="s">
        <v>79</v>
      </c>
    </row>
    <row r="20" spans="1:33" x14ac:dyDescent="0.25">
      <c r="A20" s="20" t="s">
        <v>36</v>
      </c>
      <c r="B20" s="8" t="s">
        <v>63</v>
      </c>
      <c r="C20" s="8" t="s">
        <v>64</v>
      </c>
      <c r="D20" s="8" t="s">
        <v>65</v>
      </c>
      <c r="E20" s="8" t="s">
        <v>66</v>
      </c>
      <c r="F20" s="8" t="s">
        <v>40</v>
      </c>
      <c r="G20" s="8" t="s">
        <v>41</v>
      </c>
      <c r="H20" s="8" t="s">
        <v>42</v>
      </c>
      <c r="I20" s="10" t="s">
        <v>43</v>
      </c>
      <c r="J20" s="9">
        <v>20132548204.980225</v>
      </c>
      <c r="K20" s="9">
        <v>19343851771.787464</v>
      </c>
      <c r="L20" s="9">
        <v>19492728474.951096</v>
      </c>
      <c r="M20" s="9">
        <v>4765627493.6676359</v>
      </c>
      <c r="N20" s="9">
        <v>11425724969.760708</v>
      </c>
      <c r="O20" s="9">
        <v>7349874135.3833017</v>
      </c>
      <c r="P20" s="9">
        <v>7621065212.0005541</v>
      </c>
      <c r="Q20" s="9">
        <v>8785243698.4430504</v>
      </c>
      <c r="R20" s="9">
        <v>6827981751.0584612</v>
      </c>
      <c r="S20" s="9">
        <v>16848812283.281824</v>
      </c>
      <c r="T20" s="9">
        <v>16888072892.111761</v>
      </c>
      <c r="U20" s="9">
        <v>8297052472.1629906</v>
      </c>
      <c r="V20" s="9">
        <v>9932443622.4971142</v>
      </c>
      <c r="W20" s="9">
        <v>9550454945.5555897</v>
      </c>
      <c r="X20" s="9">
        <v>8118844699.3381777</v>
      </c>
      <c r="Y20" s="9">
        <v>7455549984.8363686</v>
      </c>
      <c r="Z20" s="9">
        <v>7718769423.5506182</v>
      </c>
      <c r="AA20" s="9">
        <v>8353536973.2234545</v>
      </c>
      <c r="AB20" s="9">
        <v>8354909911.0744963</v>
      </c>
      <c r="AC20" s="9">
        <v>7911519972.0863924</v>
      </c>
      <c r="AD20" s="9">
        <v>7427281307.7162294</v>
      </c>
      <c r="AE20" s="9">
        <v>7377817173.5963316</v>
      </c>
      <c r="AF20" s="9">
        <v>7844946331.7545967</v>
      </c>
      <c r="AG20" s="10" t="s">
        <v>80</v>
      </c>
    </row>
    <row r="21" spans="1:33" x14ac:dyDescent="0.25">
      <c r="A21" s="20" t="s">
        <v>36</v>
      </c>
      <c r="B21" s="8" t="s">
        <v>63</v>
      </c>
      <c r="C21" s="8" t="s">
        <v>64</v>
      </c>
      <c r="D21" s="8" t="s">
        <v>65</v>
      </c>
      <c r="E21" s="8" t="s">
        <v>66</v>
      </c>
      <c r="F21" s="8" t="s">
        <v>40</v>
      </c>
      <c r="G21" s="8" t="s">
        <v>41</v>
      </c>
      <c r="H21" s="8" t="s">
        <v>81</v>
      </c>
      <c r="I21" s="10" t="s">
        <v>43</v>
      </c>
      <c r="J21" s="9">
        <v>68759.936406995184</v>
      </c>
      <c r="K21" s="9">
        <v>12000</v>
      </c>
      <c r="L21" s="9">
        <v>19655.172413793101</v>
      </c>
      <c r="M21" s="9"/>
      <c r="N21" s="9"/>
      <c r="O21" s="9"/>
      <c r="P21" s="9"/>
      <c r="Q21" s="9"/>
      <c r="R21" s="9"/>
      <c r="S21" s="9">
        <v>710.3366614064995</v>
      </c>
      <c r="T21" s="9"/>
      <c r="U21" s="9"/>
      <c r="V21" s="9"/>
      <c r="W21" s="9"/>
      <c r="X21" s="9"/>
      <c r="Y21" s="9">
        <v>10893.363985917997</v>
      </c>
      <c r="Z21" s="9">
        <v>2000</v>
      </c>
      <c r="AA21" s="9">
        <v>397.45627980922109</v>
      </c>
      <c r="AB21" s="9">
        <v>397.45627980922109</v>
      </c>
      <c r="AC21" s="9">
        <v>4816.1218614956715</v>
      </c>
      <c r="AD21" s="9"/>
      <c r="AE21" s="9"/>
      <c r="AF21" s="9"/>
      <c r="AG21" s="10" t="s">
        <v>82</v>
      </c>
    </row>
    <row r="22" spans="1:33" x14ac:dyDescent="0.25">
      <c r="A22" s="20" t="s">
        <v>47</v>
      </c>
      <c r="B22" s="8" t="s">
        <v>63</v>
      </c>
      <c r="C22" s="8" t="s">
        <v>64</v>
      </c>
      <c r="D22" s="8" t="s">
        <v>65</v>
      </c>
      <c r="E22" s="8" t="s">
        <v>66</v>
      </c>
      <c r="F22" s="8" t="s">
        <v>40</v>
      </c>
      <c r="G22" s="8" t="s">
        <v>41</v>
      </c>
      <c r="H22" s="8" t="s">
        <v>61</v>
      </c>
      <c r="I22" s="10" t="s">
        <v>50</v>
      </c>
      <c r="J22" s="9"/>
      <c r="K22" s="9"/>
      <c r="L22" s="9"/>
      <c r="M22" s="9"/>
      <c r="N22" s="9"/>
      <c r="O22" s="9"/>
      <c r="P22" s="9"/>
      <c r="Q22" s="9"/>
      <c r="R22" s="9"/>
      <c r="S22" s="9"/>
      <c r="T22" s="9">
        <v>5.5855631751106811</v>
      </c>
      <c r="U22" s="9">
        <v>4.1057110079199663</v>
      </c>
      <c r="V22" s="9">
        <v>28.555924586706929</v>
      </c>
      <c r="W22" s="9">
        <v>590.72348687410101</v>
      </c>
      <c r="X22" s="9">
        <v>305.72615815171105</v>
      </c>
      <c r="Y22" s="9">
        <v>217.51796082295888</v>
      </c>
      <c r="Z22" s="9">
        <v>411.22824723559893</v>
      </c>
      <c r="AA22" s="9">
        <v>409.71033830396419</v>
      </c>
      <c r="AB22" s="9">
        <v>235.92547405314423</v>
      </c>
      <c r="AC22" s="9">
        <v>1034.1876379093569</v>
      </c>
      <c r="AD22" s="9">
        <v>509.92773897330795</v>
      </c>
      <c r="AE22" s="9">
        <v>301.39341226148514</v>
      </c>
      <c r="AF22" s="9">
        <v>141.55857324609127</v>
      </c>
      <c r="AG22" s="10" t="s">
        <v>83</v>
      </c>
    </row>
    <row r="23" spans="1:33" x14ac:dyDescent="0.25">
      <c r="A23" s="20" t="s">
        <v>36</v>
      </c>
      <c r="B23" s="8" t="s">
        <v>84</v>
      </c>
      <c r="C23" s="8" t="s">
        <v>64</v>
      </c>
      <c r="D23" s="8" t="s">
        <v>85</v>
      </c>
      <c r="E23" s="8" t="s">
        <v>86</v>
      </c>
      <c r="F23" s="8" t="s">
        <v>40</v>
      </c>
      <c r="G23" s="8" t="s">
        <v>41</v>
      </c>
      <c r="H23" s="8" t="s">
        <v>42</v>
      </c>
      <c r="I23" s="10" t="s">
        <v>43</v>
      </c>
      <c r="J23" s="9">
        <v>1871504665.0192611</v>
      </c>
      <c r="K23" s="9">
        <v>1714430581.8124535</v>
      </c>
      <c r="L23" s="9">
        <v>1684968793.5056093</v>
      </c>
      <c r="M23" s="9">
        <v>1637606083.0643597</v>
      </c>
      <c r="N23" s="9">
        <v>1760832548.7198372</v>
      </c>
      <c r="O23" s="9">
        <v>1648864055.7249842</v>
      </c>
      <c r="P23" s="9">
        <v>1668232830.7367704</v>
      </c>
      <c r="Q23" s="9">
        <v>1651074817.7087793</v>
      </c>
      <c r="R23" s="9">
        <v>1677555037.6997197</v>
      </c>
      <c r="S23" s="9">
        <v>1610540757.0968354</v>
      </c>
      <c r="T23" s="9">
        <v>1636006627.0202587</v>
      </c>
      <c r="U23" s="9">
        <v>1634520802.3484075</v>
      </c>
      <c r="V23" s="9">
        <v>1363675755.3731525</v>
      </c>
      <c r="W23" s="9">
        <v>1329208122.2834232</v>
      </c>
      <c r="X23" s="9">
        <v>1189082765.7018063</v>
      </c>
      <c r="Y23" s="9">
        <v>1201730846.5123997</v>
      </c>
      <c r="Z23" s="9">
        <v>1269639268.9829924</v>
      </c>
      <c r="AA23" s="9">
        <v>1295926023.7583098</v>
      </c>
      <c r="AB23" s="9">
        <v>1252713965.4442792</v>
      </c>
      <c r="AC23" s="9">
        <v>1364571435.3991303</v>
      </c>
      <c r="AD23" s="9">
        <v>1242095168.8417907</v>
      </c>
      <c r="AE23" s="9">
        <v>1296174022.9823303</v>
      </c>
      <c r="AF23" s="9">
        <v>1430108622.3107321</v>
      </c>
      <c r="AG23" s="10" t="s">
        <v>87</v>
      </c>
    </row>
    <row r="24" spans="1:33" x14ac:dyDescent="0.25">
      <c r="A24" s="20" t="s">
        <v>36</v>
      </c>
      <c r="B24" s="8" t="s">
        <v>84</v>
      </c>
      <c r="C24" s="8" t="s">
        <v>64</v>
      </c>
      <c r="D24" s="8" t="s">
        <v>85</v>
      </c>
      <c r="E24" s="8" t="s">
        <v>88</v>
      </c>
      <c r="F24" s="8" t="s">
        <v>40</v>
      </c>
      <c r="G24" s="8" t="s">
        <v>41</v>
      </c>
      <c r="H24" s="8" t="s">
        <v>42</v>
      </c>
      <c r="I24" s="10" t="s">
        <v>43</v>
      </c>
      <c r="J24" s="9">
        <v>127275621.24946149</v>
      </c>
      <c r="K24" s="9">
        <v>116593466.99358082</v>
      </c>
      <c r="L24" s="9">
        <v>114589855.95271008</v>
      </c>
      <c r="M24" s="9">
        <v>111368854.95381252</v>
      </c>
      <c r="N24" s="9">
        <v>119749130.60250558</v>
      </c>
      <c r="O24" s="9">
        <v>112134477.12466387</v>
      </c>
      <c r="P24" s="9">
        <v>113451691.51292761</v>
      </c>
      <c r="Q24" s="9">
        <v>112284824.65528001</v>
      </c>
      <c r="R24" s="9">
        <v>115270550.30893147</v>
      </c>
      <c r="S24" s="9">
        <v>112127521.58976585</v>
      </c>
      <c r="T24" s="9">
        <v>107454800.83479983</v>
      </c>
      <c r="U24" s="9">
        <v>111562846.28984679</v>
      </c>
      <c r="V24" s="9">
        <v>97171413.08932291</v>
      </c>
      <c r="W24" s="9">
        <v>95001020.951764211</v>
      </c>
      <c r="X24" s="9">
        <v>88367936.863606438</v>
      </c>
      <c r="Y24" s="9">
        <v>89789694.966049507</v>
      </c>
      <c r="Z24" s="9">
        <v>88761301.095771313</v>
      </c>
      <c r="AA24" s="9">
        <v>90824697.863619983</v>
      </c>
      <c r="AB24" s="9">
        <v>83410148.689952061</v>
      </c>
      <c r="AC24" s="9">
        <v>95319340.548297361</v>
      </c>
      <c r="AD24" s="9">
        <v>87851155.389184594</v>
      </c>
      <c r="AE24" s="9">
        <v>77644293.75080964</v>
      </c>
      <c r="AF24" s="9">
        <v>89039492.965104595</v>
      </c>
      <c r="AG24" s="10" t="s">
        <v>89</v>
      </c>
    </row>
    <row r="25" spans="1:33" x14ac:dyDescent="0.25">
      <c r="A25" s="20" t="s">
        <v>36</v>
      </c>
      <c r="B25" s="8" t="s">
        <v>84</v>
      </c>
      <c r="C25" s="8" t="s">
        <v>64</v>
      </c>
      <c r="D25" s="8" t="s">
        <v>85</v>
      </c>
      <c r="E25" s="8" t="s">
        <v>90</v>
      </c>
      <c r="F25" s="8" t="s">
        <v>40</v>
      </c>
      <c r="G25" s="8" t="s">
        <v>41</v>
      </c>
      <c r="H25" s="8" t="s">
        <v>42</v>
      </c>
      <c r="I25" s="10" t="s">
        <v>43</v>
      </c>
      <c r="J25" s="9">
        <v>261966626.44055977</v>
      </c>
      <c r="K25" s="9">
        <v>512830100.01674628</v>
      </c>
      <c r="L25" s="9">
        <v>472239925.4497816</v>
      </c>
      <c r="M25" s="9">
        <v>299014634.0055899</v>
      </c>
      <c r="N25" s="9">
        <v>292116200.50824493</v>
      </c>
      <c r="O25" s="9">
        <v>242716639.02559122</v>
      </c>
      <c r="P25" s="9">
        <v>251389982.46858564</v>
      </c>
      <c r="Q25" s="9">
        <v>177308376.54957432</v>
      </c>
      <c r="R25" s="9">
        <v>164447193.35739145</v>
      </c>
      <c r="S25" s="9">
        <v>178559307.59907174</v>
      </c>
      <c r="T25" s="9">
        <v>210081978.81652716</v>
      </c>
      <c r="U25" s="9">
        <v>171016361.3848772</v>
      </c>
      <c r="V25" s="9">
        <v>145164442.34513941</v>
      </c>
      <c r="W25" s="9">
        <v>146463747.37369087</v>
      </c>
      <c r="X25" s="9">
        <v>124096507.52215202</v>
      </c>
      <c r="Y25" s="9">
        <v>132080837.771671</v>
      </c>
      <c r="Z25" s="9">
        <v>110741605.51683074</v>
      </c>
      <c r="AA25" s="9">
        <v>90241319.706844926</v>
      </c>
      <c r="AB25" s="9">
        <v>111208494.56222744</v>
      </c>
      <c r="AC25" s="9">
        <v>119752090.13367498</v>
      </c>
      <c r="AD25" s="9">
        <v>132613755.89407255</v>
      </c>
      <c r="AE25" s="9">
        <v>120116050.10545714</v>
      </c>
      <c r="AF25" s="9">
        <v>115712990.78356235</v>
      </c>
      <c r="AG25" s="10" t="s">
        <v>91</v>
      </c>
    </row>
    <row r="26" spans="1:33" x14ac:dyDescent="0.25">
      <c r="A26" s="20" t="s">
        <v>36</v>
      </c>
      <c r="B26" s="8" t="s">
        <v>84</v>
      </c>
      <c r="C26" s="8" t="s">
        <v>64</v>
      </c>
      <c r="D26" s="8" t="s">
        <v>85</v>
      </c>
      <c r="E26" s="8" t="s">
        <v>92</v>
      </c>
      <c r="F26" s="8" t="s">
        <v>40</v>
      </c>
      <c r="G26" s="8" t="s">
        <v>41</v>
      </c>
      <c r="H26" s="8" t="s">
        <v>42</v>
      </c>
      <c r="I26" s="10" t="s">
        <v>43</v>
      </c>
      <c r="J26" s="9">
        <v>379201252.45996839</v>
      </c>
      <c r="K26" s="9">
        <v>331688321.21344203</v>
      </c>
      <c r="L26" s="9">
        <v>335605396.78437269</v>
      </c>
      <c r="M26" s="9">
        <v>264431440.15122727</v>
      </c>
      <c r="N26" s="9">
        <v>276741065.7131182</v>
      </c>
      <c r="O26" s="9">
        <v>141842622.02085656</v>
      </c>
      <c r="P26" s="9">
        <v>212233055.29938683</v>
      </c>
      <c r="Q26" s="9">
        <v>281765265.30054092</v>
      </c>
      <c r="R26" s="9">
        <v>289459596.72811699</v>
      </c>
      <c r="S26" s="9">
        <v>295126962.99221486</v>
      </c>
      <c r="T26" s="9">
        <v>259364328.48119643</v>
      </c>
      <c r="U26" s="9">
        <v>258062309.36561203</v>
      </c>
      <c r="V26" s="9">
        <v>201426717.83718583</v>
      </c>
      <c r="W26" s="9">
        <v>206674346.23630774</v>
      </c>
      <c r="X26" s="9">
        <v>156988173.56734347</v>
      </c>
      <c r="Y26" s="9">
        <v>153767670.50992996</v>
      </c>
      <c r="Z26" s="9">
        <v>171518085.21346277</v>
      </c>
      <c r="AA26" s="9">
        <v>150177145.95381421</v>
      </c>
      <c r="AB26" s="9">
        <v>136321199.3697466</v>
      </c>
      <c r="AC26" s="9">
        <v>174020182.04997438</v>
      </c>
      <c r="AD26" s="9">
        <v>183036855.8715848</v>
      </c>
      <c r="AE26" s="9">
        <v>189371898.47178778</v>
      </c>
      <c r="AF26" s="9">
        <v>190924374.55380678</v>
      </c>
      <c r="AG26" s="10" t="s">
        <v>93</v>
      </c>
    </row>
    <row r="27" spans="1:33" x14ac:dyDescent="0.25">
      <c r="A27" s="20" t="s">
        <v>36</v>
      </c>
      <c r="B27" s="8" t="s">
        <v>84</v>
      </c>
      <c r="C27" s="8" t="s">
        <v>64</v>
      </c>
      <c r="D27" s="8" t="s">
        <v>94</v>
      </c>
      <c r="E27" s="8" t="s">
        <v>95</v>
      </c>
      <c r="F27" s="8" t="s">
        <v>40</v>
      </c>
      <c r="G27" s="8" t="s">
        <v>41</v>
      </c>
      <c r="H27" s="8" t="s">
        <v>42</v>
      </c>
      <c r="I27" s="10" t="s">
        <v>43</v>
      </c>
      <c r="J27" s="9">
        <v>1489619500.6473553</v>
      </c>
      <c r="K27" s="9">
        <v>1364596773.3389211</v>
      </c>
      <c r="L27" s="9">
        <v>1341146735.940608</v>
      </c>
      <c r="M27" s="9">
        <v>1303448503.9268107</v>
      </c>
      <c r="N27" s="9">
        <v>1401530303.9176016</v>
      </c>
      <c r="O27" s="9">
        <v>1312409259.3694634</v>
      </c>
      <c r="P27" s="9">
        <v>1327825787.8454483</v>
      </c>
      <c r="Q27" s="9">
        <v>1314168909.8923316</v>
      </c>
      <c r="R27" s="9">
        <v>1273018731.2741776</v>
      </c>
      <c r="S27" s="9">
        <v>1297382171.0622802</v>
      </c>
      <c r="T27" s="9">
        <v>1349217603.6126976</v>
      </c>
      <c r="U27" s="9">
        <v>1313866781.4426725</v>
      </c>
      <c r="V27" s="9">
        <v>1239993871.2263451</v>
      </c>
      <c r="W27" s="9">
        <v>1220246938.2001588</v>
      </c>
      <c r="X27" s="9">
        <v>1246648382.709904</v>
      </c>
      <c r="Y27" s="9">
        <v>1232978904.5360775</v>
      </c>
      <c r="Z27" s="9">
        <v>1259643842.4307272</v>
      </c>
      <c r="AA27" s="9">
        <v>1132521459.1340683</v>
      </c>
      <c r="AB27" s="9">
        <v>1063498166.0771841</v>
      </c>
      <c r="AC27" s="9">
        <v>1087236799.4412653</v>
      </c>
      <c r="AD27" s="9">
        <v>1041244617.8511232</v>
      </c>
      <c r="AE27" s="9">
        <v>1252073673.4825478</v>
      </c>
      <c r="AF27" s="9">
        <v>1214508149.4735537</v>
      </c>
      <c r="AG27" s="10" t="s">
        <v>96</v>
      </c>
    </row>
    <row r="28" spans="1:33" x14ac:dyDescent="0.25">
      <c r="A28" s="20" t="s">
        <v>36</v>
      </c>
      <c r="B28" s="8" t="s">
        <v>84</v>
      </c>
      <c r="C28" s="8" t="s">
        <v>64</v>
      </c>
      <c r="D28" s="8" t="s">
        <v>94</v>
      </c>
      <c r="E28" s="8" t="s">
        <v>97</v>
      </c>
      <c r="F28" s="8" t="s">
        <v>40</v>
      </c>
      <c r="G28" s="8" t="s">
        <v>41</v>
      </c>
      <c r="H28" s="8" t="s">
        <v>42</v>
      </c>
      <c r="I28" s="10" t="s">
        <v>43</v>
      </c>
      <c r="J28" s="9">
        <v>2088498808.1206849</v>
      </c>
      <c r="K28" s="9">
        <v>1913212557.599535</v>
      </c>
      <c r="L28" s="9">
        <v>1880334782.3451974</v>
      </c>
      <c r="M28" s="9">
        <v>1827480538.2950509</v>
      </c>
      <c r="N28" s="9">
        <v>1964994663.4055758</v>
      </c>
      <c r="O28" s="9">
        <v>1840043831.8433082</v>
      </c>
      <c r="P28" s="9">
        <v>1861658345.7063859</v>
      </c>
      <c r="Q28" s="9">
        <v>1842510923.6195114</v>
      </c>
      <c r="R28" s="9">
        <v>1939200842.105773</v>
      </c>
      <c r="S28" s="9">
        <v>1801445147.2027254</v>
      </c>
      <c r="T28" s="9">
        <v>1753961667.9618206</v>
      </c>
      <c r="U28" s="9">
        <v>1640951708.5252342</v>
      </c>
      <c r="V28" s="9">
        <v>1426190037.2427223</v>
      </c>
      <c r="W28" s="9">
        <v>1356781752.650502</v>
      </c>
      <c r="X28" s="9">
        <v>1328185622.0747385</v>
      </c>
      <c r="Y28" s="9">
        <v>1245446099.8937142</v>
      </c>
      <c r="Z28" s="9">
        <v>1404767303.7390611</v>
      </c>
      <c r="AA28" s="9">
        <v>1462685325.2709522</v>
      </c>
      <c r="AB28" s="9">
        <v>1476490355.2820427</v>
      </c>
      <c r="AC28" s="9">
        <v>1840103735.6800725</v>
      </c>
      <c r="AD28" s="9">
        <v>1788349820.5946419</v>
      </c>
      <c r="AE28" s="9">
        <v>1800610532.7634876</v>
      </c>
      <c r="AF28" s="9">
        <v>1646036399.3593671</v>
      </c>
      <c r="AG28" s="10" t="s">
        <v>98</v>
      </c>
    </row>
    <row r="29" spans="1:33" x14ac:dyDescent="0.25">
      <c r="A29" s="20" t="s">
        <v>36</v>
      </c>
      <c r="B29" s="8" t="s">
        <v>84</v>
      </c>
      <c r="C29" s="8" t="s">
        <v>64</v>
      </c>
      <c r="D29" s="8" t="s">
        <v>99</v>
      </c>
      <c r="E29" s="8" t="s">
        <v>100</v>
      </c>
      <c r="F29" s="8" t="s">
        <v>40</v>
      </c>
      <c r="G29" s="8" t="s">
        <v>41</v>
      </c>
      <c r="H29" s="8" t="s">
        <v>42</v>
      </c>
      <c r="I29" s="10" t="s">
        <v>43</v>
      </c>
      <c r="J29" s="9">
        <v>13233290471.423784</v>
      </c>
      <c r="K29" s="9">
        <v>5173923174.3159266</v>
      </c>
      <c r="L29" s="9">
        <v>5140435724.5612087</v>
      </c>
      <c r="M29" s="9">
        <v>9249293392.7832546</v>
      </c>
      <c r="N29" s="9">
        <v>12152184958.7155</v>
      </c>
      <c r="O29" s="9">
        <v>11338723356.528534</v>
      </c>
      <c r="P29" s="9">
        <v>10873594685.791145</v>
      </c>
      <c r="Q29" s="9">
        <v>9879012988.7434502</v>
      </c>
      <c r="R29" s="9">
        <v>9002419550.1580887</v>
      </c>
      <c r="S29" s="9">
        <v>9804252973.5583286</v>
      </c>
      <c r="T29" s="9">
        <v>10127541774.831659</v>
      </c>
      <c r="U29" s="9">
        <v>10212775044.724159</v>
      </c>
      <c r="V29" s="9">
        <v>8557541008.6765404</v>
      </c>
      <c r="W29" s="9">
        <v>8583296038.4237795</v>
      </c>
      <c r="X29" s="9">
        <v>8028729401.789958</v>
      </c>
      <c r="Y29" s="9">
        <v>7999846708.2040205</v>
      </c>
      <c r="Z29" s="9">
        <v>8241039725.4946184</v>
      </c>
      <c r="AA29" s="9">
        <v>8536459347.5881948</v>
      </c>
      <c r="AB29" s="9">
        <v>8612087536.9832897</v>
      </c>
      <c r="AC29" s="9">
        <v>9184954625.2862911</v>
      </c>
      <c r="AD29" s="9">
        <v>7747358722.0242224</v>
      </c>
      <c r="AE29" s="9">
        <v>8661779162.7294483</v>
      </c>
      <c r="AF29" s="9">
        <v>8710118482.1038933</v>
      </c>
      <c r="AG29" s="10" t="s">
        <v>101</v>
      </c>
    </row>
    <row r="30" spans="1:33" x14ac:dyDescent="0.25">
      <c r="A30" s="20" t="s">
        <v>36</v>
      </c>
      <c r="B30" s="8" t="s">
        <v>84</v>
      </c>
      <c r="C30" s="8" t="s">
        <v>64</v>
      </c>
      <c r="D30" s="8" t="s">
        <v>99</v>
      </c>
      <c r="E30" s="8" t="s">
        <v>102</v>
      </c>
      <c r="F30" s="8" t="s">
        <v>40</v>
      </c>
      <c r="G30" s="8" t="s">
        <v>41</v>
      </c>
      <c r="H30" s="8" t="s">
        <v>42</v>
      </c>
      <c r="I30" s="10" t="s">
        <v>43</v>
      </c>
      <c r="J30" s="9">
        <v>11297170460.427782</v>
      </c>
      <c r="K30" s="9">
        <v>15297117949.927017</v>
      </c>
      <c r="L30" s="9">
        <v>15669520893.677954</v>
      </c>
      <c r="M30" s="9">
        <v>10055938418.672575</v>
      </c>
      <c r="N30" s="9">
        <v>10458733086.697489</v>
      </c>
      <c r="O30" s="9">
        <v>9677064688.0849209</v>
      </c>
      <c r="P30" s="9">
        <v>9924435730.6256752</v>
      </c>
      <c r="Q30" s="9">
        <v>10131674656.325325</v>
      </c>
      <c r="R30" s="9">
        <v>9858589191.1440907</v>
      </c>
      <c r="S30" s="9">
        <v>9408156707.7918301</v>
      </c>
      <c r="T30" s="9">
        <v>9532093286.203661</v>
      </c>
      <c r="U30" s="9">
        <v>9670654316.1038494</v>
      </c>
      <c r="V30" s="9">
        <v>7882659749.0331602</v>
      </c>
      <c r="W30" s="9">
        <v>7900993206.9475489</v>
      </c>
      <c r="X30" s="9">
        <v>6629602254.6992645</v>
      </c>
      <c r="Y30" s="9">
        <v>6645822558.5909815</v>
      </c>
      <c r="Z30" s="9">
        <v>7030942175.4745979</v>
      </c>
      <c r="AA30" s="9">
        <v>7433889751.8205156</v>
      </c>
      <c r="AB30" s="9">
        <v>7425031550.8918829</v>
      </c>
      <c r="AC30" s="9">
        <v>8301875493.481307</v>
      </c>
      <c r="AD30" s="9">
        <v>6617875549.1103563</v>
      </c>
      <c r="AE30" s="9">
        <v>7805849917.024375</v>
      </c>
      <c r="AF30" s="9">
        <v>8489768528.0172377</v>
      </c>
      <c r="AG30" s="10" t="s">
        <v>103</v>
      </c>
    </row>
    <row r="31" spans="1:33" x14ac:dyDescent="0.25">
      <c r="A31" s="20" t="s">
        <v>36</v>
      </c>
      <c r="B31" s="8" t="s">
        <v>84</v>
      </c>
      <c r="C31" s="8" t="s">
        <v>64</v>
      </c>
      <c r="D31" s="8" t="s">
        <v>104</v>
      </c>
      <c r="E31" s="8" t="s">
        <v>105</v>
      </c>
      <c r="F31" s="8" t="s">
        <v>40</v>
      </c>
      <c r="G31" s="8" t="s">
        <v>41</v>
      </c>
      <c r="H31" s="8" t="s">
        <v>42</v>
      </c>
      <c r="I31" s="10" t="s">
        <v>43</v>
      </c>
      <c r="J31" s="9">
        <v>6226286839.4382372</v>
      </c>
      <c r="K31" s="9">
        <v>5742782364.6345453</v>
      </c>
      <c r="L31" s="9">
        <v>6275254180.0875502</v>
      </c>
      <c r="M31" s="9">
        <v>6688983000.299016</v>
      </c>
      <c r="N31" s="9">
        <v>6912527863.9575377</v>
      </c>
      <c r="O31" s="9">
        <v>6910904466.2268419</v>
      </c>
      <c r="P31" s="9">
        <v>6871199992.5290556</v>
      </c>
      <c r="Q31" s="9">
        <v>6932295090.4725237</v>
      </c>
      <c r="R31" s="9">
        <v>6546390591.7262688</v>
      </c>
      <c r="S31" s="9">
        <v>6305161025.8904495</v>
      </c>
      <c r="T31" s="9">
        <v>6356082712.0146675</v>
      </c>
      <c r="U31" s="9">
        <v>6424238630.0173111</v>
      </c>
      <c r="V31" s="9">
        <v>5716233374.2613993</v>
      </c>
      <c r="W31" s="9">
        <v>5720164539.5184145</v>
      </c>
      <c r="X31" s="9">
        <v>6069473851.5175123</v>
      </c>
      <c r="Y31" s="9">
        <v>6153711166.099575</v>
      </c>
      <c r="Z31" s="9">
        <v>6138548822.1222258</v>
      </c>
      <c r="AA31" s="9">
        <v>5862665269.2230406</v>
      </c>
      <c r="AB31" s="9">
        <v>6144179162.5559053</v>
      </c>
      <c r="AC31" s="9">
        <v>6430014032.3484316</v>
      </c>
      <c r="AD31" s="9">
        <v>5665406923.5846825</v>
      </c>
      <c r="AE31" s="9">
        <v>6605018649.652112</v>
      </c>
      <c r="AF31" s="9">
        <v>8380354393.6720076</v>
      </c>
      <c r="AG31" s="10" t="s">
        <v>106</v>
      </c>
    </row>
    <row r="32" spans="1:33" x14ac:dyDescent="0.25">
      <c r="A32" s="20" t="s">
        <v>36</v>
      </c>
      <c r="B32" s="8" t="s">
        <v>84</v>
      </c>
      <c r="C32" s="8" t="s">
        <v>64</v>
      </c>
      <c r="D32" s="8" t="s">
        <v>104</v>
      </c>
      <c r="E32" s="8" t="s">
        <v>107</v>
      </c>
      <c r="F32" s="8" t="s">
        <v>40</v>
      </c>
      <c r="G32" s="8" t="s">
        <v>41</v>
      </c>
      <c r="H32" s="8" t="s">
        <v>42</v>
      </c>
      <c r="I32" s="10" t="s">
        <v>43</v>
      </c>
      <c r="J32" s="9">
        <v>34101499309.018787</v>
      </c>
      <c r="K32" s="9">
        <v>31453335493.470371</v>
      </c>
      <c r="L32" s="9">
        <v>34369694426.972527</v>
      </c>
      <c r="M32" s="9">
        <v>36635695567.041344</v>
      </c>
      <c r="N32" s="9">
        <v>37860055319.518394</v>
      </c>
      <c r="O32" s="9">
        <v>37851163937.219574</v>
      </c>
      <c r="P32" s="9">
        <v>37633701729.440491</v>
      </c>
      <c r="Q32" s="9">
        <v>37968320820.084839</v>
      </c>
      <c r="R32" s="9">
        <v>35854714053.049026</v>
      </c>
      <c r="S32" s="9">
        <v>34533494828.043434</v>
      </c>
      <c r="T32" s="9">
        <v>34812393935.803757</v>
      </c>
      <c r="U32" s="9">
        <v>35185685281.128662</v>
      </c>
      <c r="V32" s="9">
        <v>31307926134.696484</v>
      </c>
      <c r="W32" s="9">
        <v>31329457206.546021</v>
      </c>
      <c r="X32" s="9">
        <v>33242631393.497833</v>
      </c>
      <c r="Y32" s="9">
        <v>33704000874.071426</v>
      </c>
      <c r="Z32" s="9">
        <v>33620956408.565674</v>
      </c>
      <c r="AA32" s="9">
        <v>33967639487.98465</v>
      </c>
      <c r="AB32" s="9">
        <v>33142643259.892384</v>
      </c>
      <c r="AC32" s="9">
        <v>33878188233.176819</v>
      </c>
      <c r="AD32" s="9">
        <v>27302845294.085449</v>
      </c>
      <c r="AE32" s="9">
        <v>29346688742.848583</v>
      </c>
      <c r="AF32" s="9">
        <v>29310638391.110249</v>
      </c>
      <c r="AG32" s="10" t="s">
        <v>108</v>
      </c>
    </row>
    <row r="33" spans="1:33" x14ac:dyDescent="0.25">
      <c r="A33" s="20" t="s">
        <v>36</v>
      </c>
      <c r="B33" s="8" t="s">
        <v>84</v>
      </c>
      <c r="C33" s="8" t="s">
        <v>64</v>
      </c>
      <c r="D33" s="8" t="s">
        <v>109</v>
      </c>
      <c r="E33" s="8" t="s">
        <v>48</v>
      </c>
      <c r="F33" s="8" t="s">
        <v>40</v>
      </c>
      <c r="G33" s="8" t="s">
        <v>41</v>
      </c>
      <c r="H33" s="8" t="s">
        <v>42</v>
      </c>
      <c r="I33" s="10" t="s">
        <v>43</v>
      </c>
      <c r="J33" s="9">
        <v>25533242770.926926</v>
      </c>
      <c r="K33" s="9">
        <v>23386558333.320583</v>
      </c>
      <c r="L33" s="9">
        <v>23268265355.490185</v>
      </c>
      <c r="M33" s="9">
        <v>23617852483.192646</v>
      </c>
      <c r="N33" s="9">
        <v>25566382898.089935</v>
      </c>
      <c r="O33" s="9">
        <v>24109092882.486347</v>
      </c>
      <c r="P33" s="9">
        <v>26059525557.922543</v>
      </c>
      <c r="Q33" s="9">
        <v>25240324843.703152</v>
      </c>
      <c r="R33" s="9">
        <v>24711446923.306046</v>
      </c>
      <c r="S33" s="9">
        <v>24773876786.005566</v>
      </c>
      <c r="T33" s="9">
        <v>25859243762.535336</v>
      </c>
      <c r="U33" s="9">
        <v>26573808895.360271</v>
      </c>
      <c r="V33" s="9">
        <v>23377572126.528149</v>
      </c>
      <c r="W33" s="9">
        <v>23083354348.372463</v>
      </c>
      <c r="X33" s="9">
        <v>23351935208.081722</v>
      </c>
      <c r="Y33" s="9">
        <v>23535634438.430012</v>
      </c>
      <c r="Z33" s="9">
        <v>23544083931.962307</v>
      </c>
      <c r="AA33" s="9">
        <v>23529310997.423218</v>
      </c>
      <c r="AB33" s="9">
        <v>22989563372.243481</v>
      </c>
      <c r="AC33" s="9">
        <v>23792587129.80891</v>
      </c>
      <c r="AD33" s="9">
        <v>23266760999.780685</v>
      </c>
      <c r="AE33" s="9">
        <v>23884500792.489822</v>
      </c>
      <c r="AF33" s="9">
        <v>23978236613.40118</v>
      </c>
      <c r="AG33" s="10" t="s">
        <v>110</v>
      </c>
    </row>
    <row r="34" spans="1:33" x14ac:dyDescent="0.25">
      <c r="A34" s="20" t="s">
        <v>36</v>
      </c>
      <c r="B34" s="8" t="s">
        <v>84</v>
      </c>
      <c r="C34" s="8" t="s">
        <v>64</v>
      </c>
      <c r="D34" s="8" t="s">
        <v>111</v>
      </c>
      <c r="E34" s="8" t="s">
        <v>48</v>
      </c>
      <c r="F34" s="8" t="s">
        <v>40</v>
      </c>
      <c r="G34" s="8" t="s">
        <v>41</v>
      </c>
      <c r="H34" s="8" t="s">
        <v>42</v>
      </c>
      <c r="I34" s="10" t="s">
        <v>43</v>
      </c>
      <c r="J34" s="9">
        <v>13709450632.590338</v>
      </c>
      <c r="K34" s="9">
        <v>12708592057.609732</v>
      </c>
      <c r="L34" s="9">
        <v>12886934531.830236</v>
      </c>
      <c r="M34" s="9">
        <v>13051831231.289732</v>
      </c>
      <c r="N34" s="9">
        <v>13386299538.794035</v>
      </c>
      <c r="O34" s="9">
        <v>13296027129.529724</v>
      </c>
      <c r="P34" s="9">
        <v>13705779390.317764</v>
      </c>
      <c r="Q34" s="9">
        <v>13799923095.382849</v>
      </c>
      <c r="R34" s="9">
        <v>13383552847.766815</v>
      </c>
      <c r="S34" s="9">
        <v>12930856716.265884</v>
      </c>
      <c r="T34" s="9">
        <v>13407874520.6355</v>
      </c>
      <c r="U34" s="9">
        <v>13608391563.352259</v>
      </c>
      <c r="V34" s="9">
        <v>11886599591.03466</v>
      </c>
      <c r="W34" s="9">
        <v>11851514344.321106</v>
      </c>
      <c r="X34" s="9">
        <v>12148012703.52836</v>
      </c>
      <c r="Y34" s="9">
        <v>12314584053.203749</v>
      </c>
      <c r="Z34" s="9">
        <v>12281429791.370001</v>
      </c>
      <c r="AA34" s="9">
        <v>11979256282.788122</v>
      </c>
      <c r="AB34" s="9">
        <v>11575665203.010742</v>
      </c>
      <c r="AC34" s="9">
        <v>12015013305.079338</v>
      </c>
      <c r="AD34" s="9">
        <v>9009579539.6848106</v>
      </c>
      <c r="AE34" s="9">
        <v>10005262178.346273</v>
      </c>
      <c r="AF34" s="9">
        <v>11066925712.311201</v>
      </c>
      <c r="AG34" s="10" t="s">
        <v>112</v>
      </c>
    </row>
    <row r="35" spans="1:33" x14ac:dyDescent="0.25">
      <c r="A35" s="20" t="s">
        <v>36</v>
      </c>
      <c r="B35" s="8" t="s">
        <v>84</v>
      </c>
      <c r="C35" s="8" t="s">
        <v>64</v>
      </c>
      <c r="D35" s="8" t="s">
        <v>113</v>
      </c>
      <c r="E35" s="8" t="s">
        <v>48</v>
      </c>
      <c r="F35" s="8" t="s">
        <v>40</v>
      </c>
      <c r="G35" s="8" t="s">
        <v>41</v>
      </c>
      <c r="H35" s="8" t="s">
        <v>42</v>
      </c>
      <c r="I35" s="10" t="s">
        <v>43</v>
      </c>
      <c r="J35" s="9">
        <v>3307975018.5605907</v>
      </c>
      <c r="K35" s="9">
        <v>4555031583.6701756</v>
      </c>
      <c r="L35" s="9">
        <v>3378474685.0100346</v>
      </c>
      <c r="M35" s="9">
        <v>3470922491.9715104</v>
      </c>
      <c r="N35" s="9">
        <v>3955932795.1785569</v>
      </c>
      <c r="O35" s="9">
        <v>3489930993.3178673</v>
      </c>
      <c r="P35" s="9">
        <v>4022685175.6378655</v>
      </c>
      <c r="Q35" s="9">
        <v>3564473495.9673252</v>
      </c>
      <c r="R35" s="9">
        <v>3174441867.6168466</v>
      </c>
      <c r="S35" s="9">
        <v>3206644259.6340508</v>
      </c>
      <c r="T35" s="9">
        <v>3103108069.4389515</v>
      </c>
      <c r="U35" s="9">
        <v>3276799513.9149423</v>
      </c>
      <c r="V35" s="9">
        <v>2579393919.0873008</v>
      </c>
      <c r="W35" s="9">
        <v>2270938522.3841701</v>
      </c>
      <c r="X35" s="9">
        <v>2179710703.6665559</v>
      </c>
      <c r="Y35" s="9">
        <v>2242422345.1500034</v>
      </c>
      <c r="Z35" s="9">
        <v>2324305045.9081736</v>
      </c>
      <c r="AA35" s="9">
        <v>2146504574.2881486</v>
      </c>
      <c r="AB35" s="9">
        <v>2511207763.2360182</v>
      </c>
      <c r="AC35" s="9">
        <v>2685394251.1259236</v>
      </c>
      <c r="AD35" s="9">
        <v>2711361965.5291257</v>
      </c>
      <c r="AE35" s="9">
        <v>2571430162.2784286</v>
      </c>
      <c r="AF35" s="9">
        <v>2648935735.7822423</v>
      </c>
      <c r="AG35" s="10" t="s">
        <v>114</v>
      </c>
    </row>
    <row r="36" spans="1:33" x14ac:dyDescent="0.25">
      <c r="A36" s="20" t="s">
        <v>47</v>
      </c>
      <c r="B36" s="8" t="s">
        <v>84</v>
      </c>
      <c r="C36" s="8" t="s">
        <v>64</v>
      </c>
      <c r="D36" s="8" t="s">
        <v>48</v>
      </c>
      <c r="E36" s="8" t="s">
        <v>48</v>
      </c>
      <c r="F36" s="8" t="s">
        <v>40</v>
      </c>
      <c r="G36" s="8" t="s">
        <v>41</v>
      </c>
      <c r="H36" s="8" t="s">
        <v>49</v>
      </c>
      <c r="I36" s="10" t="s">
        <v>50</v>
      </c>
      <c r="J36" s="9">
        <v>45916.608880201144</v>
      </c>
      <c r="K36" s="9">
        <v>53283.731216519314</v>
      </c>
      <c r="L36" s="9">
        <v>81702.870024839736</v>
      </c>
      <c r="M36" s="9">
        <v>18843.019997935578</v>
      </c>
      <c r="N36" s="9">
        <v>22159.950755632944</v>
      </c>
      <c r="O36" s="9">
        <v>51966.962493738312</v>
      </c>
      <c r="P36" s="9">
        <v>297235.47086231189</v>
      </c>
      <c r="Q36" s="9">
        <v>301677.83212319441</v>
      </c>
      <c r="R36" s="9">
        <v>317609.85234972643</v>
      </c>
      <c r="S36" s="9">
        <v>243656.32712334665</v>
      </c>
      <c r="T36" s="9">
        <v>252782.16252017082</v>
      </c>
      <c r="U36" s="9">
        <v>567392.85960671818</v>
      </c>
      <c r="V36" s="9">
        <v>772574.35547324549</v>
      </c>
      <c r="W36" s="9">
        <v>2006460.4890313104</v>
      </c>
      <c r="X36" s="9">
        <v>1788709.5662933558</v>
      </c>
      <c r="Y36" s="9">
        <v>3908444.1059424668</v>
      </c>
      <c r="Z36" s="9">
        <v>4789210.6333591081</v>
      </c>
      <c r="AA36" s="9">
        <v>4038852.2145880139</v>
      </c>
      <c r="AB36" s="9">
        <v>5274703.4953238191</v>
      </c>
      <c r="AC36" s="9">
        <v>5332758.5429177247</v>
      </c>
      <c r="AD36" s="9">
        <v>6075213.3928541681</v>
      </c>
      <c r="AE36" s="9">
        <v>6804690.3517720178</v>
      </c>
      <c r="AF36" s="9">
        <v>6722201.5795235336</v>
      </c>
      <c r="AG36" s="10" t="s">
        <v>115</v>
      </c>
    </row>
    <row r="37" spans="1:33" x14ac:dyDescent="0.25">
      <c r="A37" s="20" t="s">
        <v>36</v>
      </c>
      <c r="B37" s="8" t="s">
        <v>84</v>
      </c>
      <c r="C37" s="8" t="s">
        <v>64</v>
      </c>
      <c r="D37" s="8" t="s">
        <v>48</v>
      </c>
      <c r="E37" s="8" t="s">
        <v>48</v>
      </c>
      <c r="F37" s="8" t="s">
        <v>40</v>
      </c>
      <c r="G37" s="8" t="s">
        <v>41</v>
      </c>
      <c r="H37" s="8" t="s">
        <v>116</v>
      </c>
      <c r="I37" s="10" t="s">
        <v>117</v>
      </c>
      <c r="J37" s="9">
        <v>20056.157240272765</v>
      </c>
      <c r="K37" s="9">
        <v>40.112314480545528</v>
      </c>
      <c r="L37" s="9">
        <v>40.112314480545528</v>
      </c>
      <c r="M37" s="9">
        <v>200.56157240272765</v>
      </c>
      <c r="N37" s="9">
        <v>6738.8688327316486</v>
      </c>
      <c r="O37" s="9">
        <v>16446.048937023665</v>
      </c>
      <c r="P37" s="9">
        <v>1203.3694344163657</v>
      </c>
      <c r="Q37" s="9"/>
      <c r="R37" s="9"/>
      <c r="S37" s="9"/>
      <c r="T37" s="9"/>
      <c r="U37" s="9"/>
      <c r="V37" s="9"/>
      <c r="W37" s="9"/>
      <c r="X37" s="9"/>
      <c r="Y37" s="9"/>
      <c r="Z37" s="9"/>
      <c r="AA37" s="9"/>
      <c r="AB37" s="9"/>
      <c r="AC37" s="9"/>
      <c r="AD37" s="9"/>
      <c r="AE37" s="9"/>
      <c r="AF37" s="9"/>
      <c r="AG37" s="10" t="s">
        <v>118</v>
      </c>
    </row>
    <row r="38" spans="1:33" x14ac:dyDescent="0.25">
      <c r="A38" s="20" t="s">
        <v>36</v>
      </c>
      <c r="B38" s="8" t="s">
        <v>84</v>
      </c>
      <c r="C38" s="8" t="s">
        <v>64</v>
      </c>
      <c r="D38" s="8" t="s">
        <v>48</v>
      </c>
      <c r="E38" s="8" t="s">
        <v>48</v>
      </c>
      <c r="F38" s="8" t="s">
        <v>40</v>
      </c>
      <c r="G38" s="8" t="s">
        <v>41</v>
      </c>
      <c r="H38" s="8" t="s">
        <v>52</v>
      </c>
      <c r="I38" s="10" t="s">
        <v>50</v>
      </c>
      <c r="J38" s="9">
        <v>83719083.391119793</v>
      </c>
      <c r="K38" s="9">
        <v>78946716.26878348</v>
      </c>
      <c r="L38" s="9">
        <v>77819297.129975155</v>
      </c>
      <c r="M38" s="9">
        <v>80215156.980002061</v>
      </c>
      <c r="N38" s="9">
        <v>63821840.049244367</v>
      </c>
      <c r="O38" s="9">
        <v>86345033.037506253</v>
      </c>
      <c r="P38" s="9">
        <v>65773764.529137693</v>
      </c>
      <c r="Q38" s="9">
        <v>73418322.16787681</v>
      </c>
      <c r="R38" s="9">
        <v>108265390.14765029</v>
      </c>
      <c r="S38" s="9">
        <v>123449343.67287666</v>
      </c>
      <c r="T38" s="9">
        <v>170291958.41544959</v>
      </c>
      <c r="U38" s="9">
        <v>168555989.69634292</v>
      </c>
      <c r="V38" s="9">
        <v>140859473.38093758</v>
      </c>
      <c r="W38" s="9">
        <v>120266460.81716961</v>
      </c>
      <c r="X38" s="9">
        <v>95102337.460726976</v>
      </c>
      <c r="Y38" s="9">
        <v>110054329.79411064</v>
      </c>
      <c r="Z38" s="9">
        <v>103690906.85980748</v>
      </c>
      <c r="AA38" s="9">
        <v>82840600.497956648</v>
      </c>
      <c r="AB38" s="9">
        <v>102010997.73249082</v>
      </c>
      <c r="AC38" s="9">
        <v>82515577.113761485</v>
      </c>
      <c r="AD38" s="9">
        <v>69896273.535914704</v>
      </c>
      <c r="AE38" s="9">
        <v>68730140.360859752</v>
      </c>
      <c r="AF38" s="9">
        <v>58117808.626876146</v>
      </c>
      <c r="AG38" s="10" t="s">
        <v>119</v>
      </c>
    </row>
    <row r="39" spans="1:33" x14ac:dyDescent="0.25">
      <c r="A39" s="20" t="s">
        <v>47</v>
      </c>
      <c r="B39" s="8" t="s">
        <v>84</v>
      </c>
      <c r="C39" s="8" t="s">
        <v>64</v>
      </c>
      <c r="D39" s="8" t="s">
        <v>48</v>
      </c>
      <c r="E39" s="8" t="s">
        <v>48</v>
      </c>
      <c r="F39" s="8" t="s">
        <v>40</v>
      </c>
      <c r="G39" s="8" t="s">
        <v>41</v>
      </c>
      <c r="H39" s="8" t="s">
        <v>54</v>
      </c>
      <c r="I39" s="10" t="s">
        <v>50</v>
      </c>
      <c r="J39" s="9">
        <v>39118.413776067544</v>
      </c>
      <c r="K39" s="9">
        <v>54421.431971833474</v>
      </c>
      <c r="L39" s="9">
        <v>65704.005271181915</v>
      </c>
      <c r="M39" s="9">
        <v>397119.00967181573</v>
      </c>
      <c r="N39" s="9">
        <v>615496.04522600619</v>
      </c>
      <c r="O39" s="9">
        <v>653163</v>
      </c>
      <c r="P39" s="9">
        <v>671940.67626682064</v>
      </c>
      <c r="Q39" s="9">
        <v>658498.21886226197</v>
      </c>
      <c r="R39" s="9">
        <v>720059.56571045914</v>
      </c>
      <c r="S39" s="9">
        <v>713629.98030345538</v>
      </c>
      <c r="T39" s="9">
        <v>1079206.7594903421</v>
      </c>
      <c r="U39" s="9">
        <v>982330.04256297078</v>
      </c>
      <c r="V39" s="9">
        <v>1228850.9679186216</v>
      </c>
      <c r="W39" s="9">
        <v>1201271.726437693</v>
      </c>
      <c r="X39" s="9">
        <v>1281653.0774044828</v>
      </c>
      <c r="Y39" s="9">
        <v>13314591.50034062</v>
      </c>
      <c r="Z39" s="9">
        <v>7530474.8398842504</v>
      </c>
      <c r="AA39" s="9">
        <v>8819600.6232199483</v>
      </c>
      <c r="AB39" s="9">
        <v>3842280.0380249736</v>
      </c>
      <c r="AC39" s="9">
        <v>7222633.7108516786</v>
      </c>
      <c r="AD39" s="9">
        <v>10726312.475362165</v>
      </c>
      <c r="AE39" s="9">
        <v>5802392.1897966349</v>
      </c>
      <c r="AF39" s="9">
        <v>11383495.855950655</v>
      </c>
      <c r="AG39" s="10" t="s">
        <v>120</v>
      </c>
    </row>
    <row r="40" spans="1:33" x14ac:dyDescent="0.25">
      <c r="A40" s="20" t="s">
        <v>36</v>
      </c>
      <c r="B40" s="8" t="s">
        <v>84</v>
      </c>
      <c r="C40" s="8" t="s">
        <v>64</v>
      </c>
      <c r="D40" s="8" t="s">
        <v>48</v>
      </c>
      <c r="E40" s="8" t="s">
        <v>48</v>
      </c>
      <c r="F40" s="8" t="s">
        <v>40</v>
      </c>
      <c r="G40" s="8" t="s">
        <v>41</v>
      </c>
      <c r="H40" s="8" t="s">
        <v>56</v>
      </c>
      <c r="I40" s="10" t="s">
        <v>50</v>
      </c>
      <c r="J40" s="9">
        <v>10037881.586223934</v>
      </c>
      <c r="K40" s="9">
        <v>10365578.568028167</v>
      </c>
      <c r="L40" s="9">
        <v>10674295.99472882</v>
      </c>
      <c r="M40" s="9">
        <v>10741880.990328183</v>
      </c>
      <c r="N40" s="9">
        <v>10844503.954773992</v>
      </c>
      <c r="O40" s="9">
        <v>10805837</v>
      </c>
      <c r="P40" s="9">
        <v>11096059.323733181</v>
      </c>
      <c r="Q40" s="9">
        <v>10854501.781137738</v>
      </c>
      <c r="R40" s="9">
        <v>10709940.434289541</v>
      </c>
      <c r="S40" s="9">
        <v>10434370.019696543</v>
      </c>
      <c r="T40" s="9">
        <v>9937793.2405096572</v>
      </c>
      <c r="U40" s="9">
        <v>8261005.3380700545</v>
      </c>
      <c r="V40" s="9">
        <v>11214987.083442405</v>
      </c>
      <c r="W40" s="9">
        <v>10450247.736094872</v>
      </c>
      <c r="X40" s="9">
        <v>10327311.84167596</v>
      </c>
      <c r="Y40" s="9">
        <v>115435548.97955947</v>
      </c>
      <c r="Z40" s="9">
        <v>66127895.901061796</v>
      </c>
      <c r="AA40" s="9">
        <v>78005918.021658033</v>
      </c>
      <c r="AB40" s="9">
        <v>33444148.408397947</v>
      </c>
      <c r="AC40" s="9">
        <v>64357920.052437343</v>
      </c>
      <c r="AD40" s="9">
        <v>95254750.624073997</v>
      </c>
      <c r="AE40" s="9">
        <v>51707187.570226394</v>
      </c>
      <c r="AF40" s="9">
        <v>98746736.218247309</v>
      </c>
      <c r="AG40" s="10" t="s">
        <v>121</v>
      </c>
    </row>
    <row r="41" spans="1:33" x14ac:dyDescent="0.25">
      <c r="A41" s="20" t="s">
        <v>36</v>
      </c>
      <c r="B41" s="8" t="s">
        <v>84</v>
      </c>
      <c r="C41" s="8" t="s">
        <v>64</v>
      </c>
      <c r="D41" s="8" t="s">
        <v>48</v>
      </c>
      <c r="E41" s="8" t="s">
        <v>48</v>
      </c>
      <c r="F41" s="8" t="s">
        <v>40</v>
      </c>
      <c r="G41" s="8" t="s">
        <v>41</v>
      </c>
      <c r="H41" s="8" t="s">
        <v>58</v>
      </c>
      <c r="I41" s="10" t="s">
        <v>50</v>
      </c>
      <c r="J41" s="9">
        <v>2194000</v>
      </c>
      <c r="K41" s="9">
        <v>2647000</v>
      </c>
      <c r="L41" s="9">
        <v>1147000</v>
      </c>
      <c r="M41" s="9">
        <v>1987000</v>
      </c>
      <c r="N41" s="9">
        <v>3016000</v>
      </c>
      <c r="O41" s="9">
        <v>2464000</v>
      </c>
      <c r="P41" s="9">
        <v>2277000</v>
      </c>
      <c r="Q41" s="9">
        <v>1297000</v>
      </c>
      <c r="R41" s="9">
        <v>586000</v>
      </c>
      <c r="S41" s="9">
        <v>857000</v>
      </c>
      <c r="T41" s="9">
        <v>1402000</v>
      </c>
      <c r="U41" s="9">
        <v>1063000</v>
      </c>
      <c r="V41" s="9">
        <v>359000</v>
      </c>
      <c r="W41" s="9">
        <v>322000</v>
      </c>
      <c r="X41" s="9">
        <v>380000</v>
      </c>
      <c r="Y41" s="9">
        <v>347000</v>
      </c>
      <c r="Z41" s="9">
        <v>575000</v>
      </c>
      <c r="AA41" s="9">
        <v>425000</v>
      </c>
      <c r="AB41" s="9">
        <v>335000</v>
      </c>
      <c r="AC41" s="9">
        <v>337000</v>
      </c>
      <c r="AD41" s="9">
        <v>353000</v>
      </c>
      <c r="AE41" s="9">
        <v>353000</v>
      </c>
      <c r="AF41" s="9">
        <v>353000</v>
      </c>
      <c r="AG41" s="10" t="s">
        <v>122</v>
      </c>
    </row>
    <row r="42" spans="1:33" x14ac:dyDescent="0.25">
      <c r="A42" s="20" t="s">
        <v>36</v>
      </c>
      <c r="B42" s="8" t="s">
        <v>84</v>
      </c>
      <c r="C42" s="8" t="s">
        <v>64</v>
      </c>
      <c r="D42" s="8" t="s">
        <v>48</v>
      </c>
      <c r="E42" s="8" t="s">
        <v>48</v>
      </c>
      <c r="F42" s="8" t="s">
        <v>40</v>
      </c>
      <c r="G42" s="8" t="s">
        <v>41</v>
      </c>
      <c r="H42" s="8" t="s">
        <v>123</v>
      </c>
      <c r="I42" s="10" t="s">
        <v>50</v>
      </c>
      <c r="J42" s="9">
        <v>67260869.565217391</v>
      </c>
      <c r="K42" s="9">
        <v>46163043.478260867</v>
      </c>
      <c r="L42" s="9">
        <v>53728260.869565219</v>
      </c>
      <c r="M42" s="9">
        <v>90967391.304347828</v>
      </c>
      <c r="N42" s="9">
        <v>128423913.04347827</v>
      </c>
      <c r="O42" s="9">
        <v>100858695.65217392</v>
      </c>
      <c r="P42" s="9">
        <v>74836956.521739125</v>
      </c>
      <c r="Q42" s="9">
        <v>84076086.956521735</v>
      </c>
      <c r="R42" s="9">
        <v>108565217.39130433</v>
      </c>
      <c r="S42" s="9">
        <v>86695652.173913047</v>
      </c>
      <c r="T42" s="9">
        <v>93782608.695652172</v>
      </c>
      <c r="U42" s="9">
        <v>91608695.652173921</v>
      </c>
      <c r="V42" s="9">
        <v>93010869.565217391</v>
      </c>
      <c r="W42" s="9">
        <v>88413043.478260875</v>
      </c>
      <c r="X42" s="9">
        <v>105663043.47826087</v>
      </c>
      <c r="Y42" s="9">
        <v>86978260.869565219</v>
      </c>
      <c r="Z42" s="9">
        <v>119239130.43478261</v>
      </c>
      <c r="AA42" s="9">
        <v>119554347.82608695</v>
      </c>
      <c r="AB42" s="9">
        <v>136173913.04347825</v>
      </c>
      <c r="AC42" s="9">
        <v>144380434.78260869</v>
      </c>
      <c r="AD42" s="9">
        <v>136000000</v>
      </c>
      <c r="AE42" s="9">
        <v>153695652.17391303</v>
      </c>
      <c r="AF42" s="9">
        <v>153163043.47826087</v>
      </c>
      <c r="AG42" s="10" t="s">
        <v>124</v>
      </c>
    </row>
    <row r="43" spans="1:33" x14ac:dyDescent="0.25">
      <c r="A43" s="20" t="s">
        <v>36</v>
      </c>
      <c r="B43" s="8" t="s">
        <v>84</v>
      </c>
      <c r="C43" s="8" t="s">
        <v>64</v>
      </c>
      <c r="D43" s="8" t="s">
        <v>48</v>
      </c>
      <c r="E43" s="8" t="s">
        <v>48</v>
      </c>
      <c r="F43" s="8" t="s">
        <v>40</v>
      </c>
      <c r="G43" s="8" t="s">
        <v>41</v>
      </c>
      <c r="H43" s="8" t="s">
        <v>42</v>
      </c>
      <c r="I43" s="10" t="s">
        <v>43</v>
      </c>
      <c r="J43" s="9">
        <v>36241642590.010796</v>
      </c>
      <c r="K43" s="9">
        <v>28913810130.921474</v>
      </c>
      <c r="L43" s="9">
        <v>28846591070.354553</v>
      </c>
      <c r="M43" s="9">
        <v>35112031894.716629</v>
      </c>
      <c r="N43" s="9">
        <v>37033989086.60006</v>
      </c>
      <c r="O43" s="9">
        <v>36077940872.6502</v>
      </c>
      <c r="P43" s="9">
        <v>35607988478.396744</v>
      </c>
      <c r="Q43" s="9">
        <v>34695524674.264145</v>
      </c>
      <c r="R43" s="9">
        <v>35982565083.735161</v>
      </c>
      <c r="S43" s="9">
        <v>35684645538.035927</v>
      </c>
      <c r="T43" s="9">
        <v>35889848175.851418</v>
      </c>
      <c r="U43" s="9">
        <v>36068677900.705208</v>
      </c>
      <c r="V43" s="9">
        <v>30524853004.699432</v>
      </c>
      <c r="W43" s="9">
        <v>29890333423.403233</v>
      </c>
      <c r="X43" s="9">
        <v>28182358868.63982</v>
      </c>
      <c r="Y43" s="9">
        <v>28724035570.538452</v>
      </c>
      <c r="Z43" s="9">
        <v>29672298044.386486</v>
      </c>
      <c r="AA43" s="9">
        <v>30465883105.024822</v>
      </c>
      <c r="AB43" s="9">
        <v>29671043308.855808</v>
      </c>
      <c r="AC43" s="9">
        <v>31380541078.791103</v>
      </c>
      <c r="AD43" s="9">
        <v>26800696696.325085</v>
      </c>
      <c r="AE43" s="9">
        <v>30192974183.094776</v>
      </c>
      <c r="AF43" s="9">
        <v>32476936534.535686</v>
      </c>
      <c r="AG43" s="10" t="s">
        <v>125</v>
      </c>
    </row>
    <row r="44" spans="1:33" x14ac:dyDescent="0.25">
      <c r="A44" s="20" t="s">
        <v>47</v>
      </c>
      <c r="B44" s="8" t="s">
        <v>84</v>
      </c>
      <c r="C44" s="8" t="s">
        <v>64</v>
      </c>
      <c r="D44" s="8" t="s">
        <v>48</v>
      </c>
      <c r="E44" s="8" t="s">
        <v>48</v>
      </c>
      <c r="F44" s="8" t="s">
        <v>40</v>
      </c>
      <c r="G44" s="8" t="s">
        <v>41</v>
      </c>
      <c r="H44" s="8" t="s">
        <v>61</v>
      </c>
      <c r="I44" s="10" t="s">
        <v>50</v>
      </c>
      <c r="J44" s="9"/>
      <c r="K44" s="9"/>
      <c r="L44" s="9"/>
      <c r="M44" s="9"/>
      <c r="N44" s="9"/>
      <c r="O44" s="9"/>
      <c r="P44" s="9"/>
      <c r="Q44" s="9"/>
      <c r="R44" s="9"/>
      <c r="S44" s="9"/>
      <c r="T44" s="9">
        <v>92259.422030229805</v>
      </c>
      <c r="U44" s="9">
        <v>81617.444050372753</v>
      </c>
      <c r="V44" s="9">
        <v>340918.59454366739</v>
      </c>
      <c r="W44" s="9">
        <v>3917013.4384105378</v>
      </c>
      <c r="X44" s="9">
        <v>3021743.2647694112</v>
      </c>
      <c r="Y44" s="9">
        <v>5104788.6131207617</v>
      </c>
      <c r="Z44" s="9">
        <v>7496005.1804477377</v>
      </c>
      <c r="AA44" s="9">
        <v>7980905.6338178376</v>
      </c>
      <c r="AB44" s="9">
        <v>10970292.780432098</v>
      </c>
      <c r="AC44" s="9">
        <v>15574577.481155338</v>
      </c>
      <c r="AD44" s="9">
        <v>13429610.457639167</v>
      </c>
      <c r="AE44" s="9">
        <v>22074751.196323182</v>
      </c>
      <c r="AF44" s="9">
        <v>32964389.582129691</v>
      </c>
      <c r="AG44" s="10" t="s">
        <v>126</v>
      </c>
    </row>
    <row r="45" spans="1:33" x14ac:dyDescent="0.25">
      <c r="A45" s="20" t="s">
        <v>36</v>
      </c>
      <c r="B45" s="8" t="s">
        <v>84</v>
      </c>
      <c r="C45" s="8" t="s">
        <v>64</v>
      </c>
      <c r="D45" s="8" t="s">
        <v>48</v>
      </c>
      <c r="E45" s="8" t="s">
        <v>48</v>
      </c>
      <c r="F45" s="8" t="s">
        <v>40</v>
      </c>
      <c r="G45" s="8" t="s">
        <v>41</v>
      </c>
      <c r="H45" s="8" t="s">
        <v>127</v>
      </c>
      <c r="I45" s="10" t="s">
        <v>50</v>
      </c>
      <c r="J45" s="9">
        <v>23000</v>
      </c>
      <c r="K45" s="9">
        <v>1287000</v>
      </c>
      <c r="L45" s="9"/>
      <c r="M45" s="9"/>
      <c r="N45" s="9"/>
      <c r="O45" s="9"/>
      <c r="P45" s="9"/>
      <c r="Q45" s="9"/>
      <c r="R45" s="9"/>
      <c r="S45" s="9"/>
      <c r="T45" s="9"/>
      <c r="U45" s="9"/>
      <c r="V45" s="9"/>
      <c r="W45" s="9"/>
      <c r="X45" s="9">
        <v>25000</v>
      </c>
      <c r="Y45" s="9">
        <v>27000</v>
      </c>
      <c r="Z45" s="9">
        <v>42000</v>
      </c>
      <c r="AA45" s="9"/>
      <c r="AB45" s="9"/>
      <c r="AC45" s="9"/>
      <c r="AD45" s="9"/>
      <c r="AE45" s="9"/>
      <c r="AF45" s="9"/>
      <c r="AG45" s="10" t="s">
        <v>128</v>
      </c>
    </row>
    <row r="46" spans="1:33" x14ac:dyDescent="0.25">
      <c r="A46" s="20" t="s">
        <v>47</v>
      </c>
      <c r="B46" s="8" t="s">
        <v>84</v>
      </c>
      <c r="C46" s="8" t="s">
        <v>64</v>
      </c>
      <c r="D46" s="8" t="s">
        <v>48</v>
      </c>
      <c r="E46" s="8" t="s">
        <v>48</v>
      </c>
      <c r="F46" s="8" t="s">
        <v>40</v>
      </c>
      <c r="G46" s="8" t="s">
        <v>41</v>
      </c>
      <c r="H46" s="8" t="s">
        <v>129</v>
      </c>
      <c r="I46" s="10" t="s">
        <v>117</v>
      </c>
      <c r="J46" s="9">
        <v>402210.66319895966</v>
      </c>
      <c r="K46" s="9">
        <v>406697.00910273084</v>
      </c>
      <c r="L46" s="9">
        <v>416514.95448634593</v>
      </c>
      <c r="M46" s="9">
        <v>433680.10403120937</v>
      </c>
      <c r="N46" s="9">
        <v>423992.19765929779</v>
      </c>
      <c r="O46" s="9">
        <v>270026.00780234073</v>
      </c>
      <c r="P46" s="9">
        <v>250520.15604681405</v>
      </c>
      <c r="Q46" s="9">
        <v>266059.81794538361</v>
      </c>
      <c r="R46" s="9">
        <v>280754.22626788035</v>
      </c>
      <c r="S46" s="9">
        <v>342392.71781534463</v>
      </c>
      <c r="T46" s="9">
        <v>338036.41092327697</v>
      </c>
      <c r="U46" s="9">
        <v>325422.62678803643</v>
      </c>
      <c r="V46" s="9">
        <v>285045.51365409623</v>
      </c>
      <c r="W46" s="9">
        <v>330364.10923276981</v>
      </c>
      <c r="X46" s="9">
        <v>344213.26397919375</v>
      </c>
      <c r="Y46" s="9">
        <v>210208.0624187256</v>
      </c>
      <c r="Z46" s="9">
        <v>237906.37191157349</v>
      </c>
      <c r="AA46" s="9">
        <v>239726.91807542264</v>
      </c>
      <c r="AB46" s="9">
        <v>217230.16905071522</v>
      </c>
      <c r="AC46" s="9">
        <v>254876.46293888165</v>
      </c>
      <c r="AD46" s="9">
        <v>245708.71261378413</v>
      </c>
      <c r="AE46" s="9">
        <v>266514.95448634593</v>
      </c>
      <c r="AF46" s="9">
        <v>249609.88296488946</v>
      </c>
      <c r="AG46" s="10" t="s">
        <v>130</v>
      </c>
    </row>
    <row r="47" spans="1:33" x14ac:dyDescent="0.25">
      <c r="A47" s="20" t="s">
        <v>36</v>
      </c>
      <c r="B47" s="8" t="s">
        <v>84</v>
      </c>
      <c r="C47" s="8" t="s">
        <v>64</v>
      </c>
      <c r="D47" s="8" t="s">
        <v>131</v>
      </c>
      <c r="E47" s="8" t="s">
        <v>48</v>
      </c>
      <c r="F47" s="8" t="s">
        <v>40</v>
      </c>
      <c r="G47" s="8" t="s">
        <v>41</v>
      </c>
      <c r="H47" s="8" t="s">
        <v>42</v>
      </c>
      <c r="I47" s="10" t="s">
        <v>43</v>
      </c>
      <c r="J47" s="9">
        <v>37279414817.059113</v>
      </c>
      <c r="K47" s="9">
        <v>35332767687.779037</v>
      </c>
      <c r="L47" s="9">
        <v>38178218132.421761</v>
      </c>
      <c r="M47" s="9">
        <v>36411189828.014648</v>
      </c>
      <c r="N47" s="9">
        <v>38635292406.4627</v>
      </c>
      <c r="O47" s="9">
        <v>35956401935.909904</v>
      </c>
      <c r="P47" s="9">
        <v>36334538141.969788</v>
      </c>
      <c r="Q47" s="9">
        <v>34248354788.938629</v>
      </c>
      <c r="R47" s="9">
        <v>32353331298.421223</v>
      </c>
      <c r="S47" s="9">
        <v>31976230811.573231</v>
      </c>
      <c r="T47" s="9">
        <v>33103390777.625671</v>
      </c>
      <c r="U47" s="9">
        <v>33892268193.630329</v>
      </c>
      <c r="V47" s="9">
        <v>28675669210.938396</v>
      </c>
      <c r="W47" s="9">
        <v>27998146059.98341</v>
      </c>
      <c r="X47" s="9">
        <v>26523597680.336895</v>
      </c>
      <c r="Y47" s="9">
        <v>27132796887.340481</v>
      </c>
      <c r="Z47" s="9">
        <v>28626425358.728729</v>
      </c>
      <c r="AA47" s="9">
        <v>28858928738.705914</v>
      </c>
      <c r="AB47" s="9">
        <v>28646707279.013515</v>
      </c>
      <c r="AC47" s="9">
        <v>30553316366.711636</v>
      </c>
      <c r="AD47" s="9">
        <v>29722102174.087872</v>
      </c>
      <c r="AE47" s="9">
        <v>31834448175.146149</v>
      </c>
      <c r="AF47" s="9">
        <v>32823585732.850163</v>
      </c>
      <c r="AG47" s="10" t="s">
        <v>132</v>
      </c>
    </row>
    <row r="48" spans="1:33" x14ac:dyDescent="0.25">
      <c r="A48" s="20" t="s">
        <v>36</v>
      </c>
      <c r="B48" s="8" t="s">
        <v>84</v>
      </c>
      <c r="C48" s="8" t="s">
        <v>64</v>
      </c>
      <c r="D48" s="8" t="s">
        <v>133</v>
      </c>
      <c r="E48" s="8" t="s">
        <v>134</v>
      </c>
      <c r="F48" s="8" t="s">
        <v>40</v>
      </c>
      <c r="G48" s="8" t="s">
        <v>41</v>
      </c>
      <c r="H48" s="8" t="s">
        <v>42</v>
      </c>
      <c r="I48" s="10" t="s">
        <v>43</v>
      </c>
      <c r="J48" s="9">
        <v>615080771.73809397</v>
      </c>
      <c r="K48" s="9">
        <v>403676482.95541447</v>
      </c>
      <c r="L48" s="9">
        <v>390992646.44999552</v>
      </c>
      <c r="M48" s="9">
        <v>562854614.79987454</v>
      </c>
      <c r="N48" s="9">
        <v>606803428.03816569</v>
      </c>
      <c r="O48" s="9">
        <v>679734204.25807118</v>
      </c>
      <c r="P48" s="9">
        <v>1771434467.5885277</v>
      </c>
      <c r="Q48" s="9">
        <v>1513497237.203023</v>
      </c>
      <c r="R48" s="9">
        <v>1497641854.6684701</v>
      </c>
      <c r="S48" s="9">
        <v>1496666567.9125957</v>
      </c>
      <c r="T48" s="9">
        <v>1514149373.660588</v>
      </c>
      <c r="U48" s="9">
        <v>1486962026.4776871</v>
      </c>
      <c r="V48" s="9">
        <v>1321656237.0842512</v>
      </c>
      <c r="W48" s="9">
        <v>1258276922.9031327</v>
      </c>
      <c r="X48" s="9">
        <v>1287821275.5471168</v>
      </c>
      <c r="Y48" s="9">
        <v>1299105001.6250837</v>
      </c>
      <c r="Z48" s="9">
        <v>1294806725.3708584</v>
      </c>
      <c r="AA48" s="9">
        <v>1425655506.5521317</v>
      </c>
      <c r="AB48" s="9">
        <v>1304514592.8715012</v>
      </c>
      <c r="AC48" s="9">
        <v>1442903329.5026305</v>
      </c>
      <c r="AD48" s="9">
        <v>1529242429.3589334</v>
      </c>
      <c r="AE48" s="9">
        <v>1646804947.0934143</v>
      </c>
      <c r="AF48" s="9">
        <v>1682078823.1319504</v>
      </c>
      <c r="AG48" s="10" t="s">
        <v>135</v>
      </c>
    </row>
    <row r="49" spans="1:33" x14ac:dyDescent="0.25">
      <c r="A49" s="20" t="s">
        <v>36</v>
      </c>
      <c r="B49" s="8" t="s">
        <v>84</v>
      </c>
      <c r="C49" s="8" t="s">
        <v>64</v>
      </c>
      <c r="D49" s="8" t="s">
        <v>133</v>
      </c>
      <c r="E49" s="8" t="s">
        <v>136</v>
      </c>
      <c r="F49" s="8" t="s">
        <v>40</v>
      </c>
      <c r="G49" s="8" t="s">
        <v>41</v>
      </c>
      <c r="H49" s="8" t="s">
        <v>42</v>
      </c>
      <c r="I49" s="10" t="s">
        <v>43</v>
      </c>
      <c r="J49" s="9">
        <v>11191433805.507511</v>
      </c>
      <c r="K49" s="9">
        <v>11040714542.087727</v>
      </c>
      <c r="L49" s="9">
        <v>13014195049.485781</v>
      </c>
      <c r="M49" s="9">
        <v>13452799651.381689</v>
      </c>
      <c r="N49" s="9">
        <v>14258503405.983103</v>
      </c>
      <c r="O49" s="9">
        <v>13564956038.331604</v>
      </c>
      <c r="P49" s="9">
        <v>14301175320.702902</v>
      </c>
      <c r="Q49" s="9">
        <v>15356812943.037832</v>
      </c>
      <c r="R49" s="9">
        <v>14102346077.775536</v>
      </c>
      <c r="S49" s="9">
        <v>13915312111.163651</v>
      </c>
      <c r="T49" s="9">
        <v>14315372911.212471</v>
      </c>
      <c r="U49" s="9">
        <v>14735179720.905922</v>
      </c>
      <c r="V49" s="9">
        <v>15110029604.724464</v>
      </c>
      <c r="W49" s="9">
        <v>13162212176.385874</v>
      </c>
      <c r="X49" s="9">
        <v>12862742701.485392</v>
      </c>
      <c r="Y49" s="9">
        <v>13739729576.99614</v>
      </c>
      <c r="Z49" s="9">
        <v>14069633056.565363</v>
      </c>
      <c r="AA49" s="9">
        <v>14200193991.026129</v>
      </c>
      <c r="AB49" s="9">
        <v>14066669895.472311</v>
      </c>
      <c r="AC49" s="9">
        <v>15160926695.919273</v>
      </c>
      <c r="AD49" s="9">
        <v>14583081814.985704</v>
      </c>
      <c r="AE49" s="9">
        <v>15717598815.676764</v>
      </c>
      <c r="AF49" s="9">
        <v>16447305130.089426</v>
      </c>
      <c r="AG49" s="10" t="s">
        <v>137</v>
      </c>
    </row>
    <row r="50" spans="1:33" x14ac:dyDescent="0.25">
      <c r="A50" s="20" t="s">
        <v>36</v>
      </c>
      <c r="B50" s="8" t="s">
        <v>84</v>
      </c>
      <c r="C50" s="8" t="s">
        <v>64</v>
      </c>
      <c r="D50" s="8" t="s">
        <v>133</v>
      </c>
      <c r="E50" s="8" t="s">
        <v>138</v>
      </c>
      <c r="F50" s="8" t="s">
        <v>40</v>
      </c>
      <c r="G50" s="8" t="s">
        <v>41</v>
      </c>
      <c r="H50" s="8" t="s">
        <v>42</v>
      </c>
      <c r="I50" s="10" t="s">
        <v>43</v>
      </c>
      <c r="J50" s="9">
        <v>5914459891.6823683</v>
      </c>
      <c r="K50" s="9">
        <v>5622189649.5499563</v>
      </c>
      <c r="L50" s="9">
        <v>6274923165.9775114</v>
      </c>
      <c r="M50" s="9">
        <v>6056945267.4346972</v>
      </c>
      <c r="N50" s="9">
        <v>6859503313.2165403</v>
      </c>
      <c r="O50" s="9">
        <v>6948857782.0195856</v>
      </c>
      <c r="P50" s="9">
        <v>5004359488.4745798</v>
      </c>
      <c r="Q50" s="9">
        <v>4558090564.896246</v>
      </c>
      <c r="R50" s="9">
        <v>4083215990.2959843</v>
      </c>
      <c r="S50" s="9">
        <v>3772750844.7607098</v>
      </c>
      <c r="T50" s="9">
        <v>3918333297.9980621</v>
      </c>
      <c r="U50" s="9">
        <v>4013058801.0183196</v>
      </c>
      <c r="V50" s="9">
        <v>3436188422.7450576</v>
      </c>
      <c r="W50" s="9">
        <v>3605899538.4211106</v>
      </c>
      <c r="X50" s="9">
        <v>3378844986.6944251</v>
      </c>
      <c r="Y50" s="9">
        <v>3790138707.1610012</v>
      </c>
      <c r="Z50" s="9">
        <v>4135413665.1494565</v>
      </c>
      <c r="AA50" s="9">
        <v>4787527920.0670061</v>
      </c>
      <c r="AB50" s="9">
        <v>4707973211.4976854</v>
      </c>
      <c r="AC50" s="9">
        <v>4452017941.6653395</v>
      </c>
      <c r="AD50" s="9">
        <v>4078404644.9393811</v>
      </c>
      <c r="AE50" s="9">
        <v>4445570551.3150921</v>
      </c>
      <c r="AF50" s="9">
        <v>4490821055.608058</v>
      </c>
      <c r="AG50" s="10" t="s">
        <v>139</v>
      </c>
    </row>
    <row r="51" spans="1:33" x14ac:dyDescent="0.25">
      <c r="A51" s="20" t="s">
        <v>36</v>
      </c>
      <c r="B51" s="8" t="s">
        <v>84</v>
      </c>
      <c r="C51" s="8" t="s">
        <v>64</v>
      </c>
      <c r="D51" s="8" t="s">
        <v>140</v>
      </c>
      <c r="E51" s="8" t="s">
        <v>141</v>
      </c>
      <c r="F51" s="8" t="s">
        <v>40</v>
      </c>
      <c r="G51" s="8" t="s">
        <v>41</v>
      </c>
      <c r="H51" s="8" t="s">
        <v>42</v>
      </c>
      <c r="I51" s="10" t="s">
        <v>43</v>
      </c>
      <c r="J51" s="9">
        <v>979312649.03317726</v>
      </c>
      <c r="K51" s="9">
        <v>645311714.65502203</v>
      </c>
      <c r="L51" s="9">
        <v>836891804.95180476</v>
      </c>
      <c r="M51" s="9">
        <v>898626530.18853176</v>
      </c>
      <c r="N51" s="9">
        <v>959816176.8048377</v>
      </c>
      <c r="O51" s="9">
        <v>811212198.41830194</v>
      </c>
      <c r="P51" s="9">
        <v>1394879710.1468511</v>
      </c>
      <c r="Q51" s="9">
        <v>1250457739.8226776</v>
      </c>
      <c r="R51" s="9">
        <v>933266740.26691353</v>
      </c>
      <c r="S51" s="9">
        <v>912099870.88445413</v>
      </c>
      <c r="T51" s="9">
        <v>868162187.18070185</v>
      </c>
      <c r="U51" s="9">
        <v>1105519704.8639317</v>
      </c>
      <c r="V51" s="9">
        <v>1158960877.9784853</v>
      </c>
      <c r="W51" s="9">
        <v>1306848577.3791542</v>
      </c>
      <c r="X51" s="9">
        <v>1252349972.0905218</v>
      </c>
      <c r="Y51" s="9">
        <v>1218271965.5737941</v>
      </c>
      <c r="Z51" s="9">
        <v>1214684054.8532586</v>
      </c>
      <c r="AA51" s="9">
        <v>1240458419.5961201</v>
      </c>
      <c r="AB51" s="9">
        <v>1221242892.9360163</v>
      </c>
      <c r="AC51" s="9">
        <v>1303593146.9188108</v>
      </c>
      <c r="AD51" s="9">
        <v>1142019830.1288724</v>
      </c>
      <c r="AE51" s="9">
        <v>1150245110.4235446</v>
      </c>
      <c r="AF51" s="9">
        <v>1187663189.4927585</v>
      </c>
      <c r="AG51" s="10" t="s">
        <v>142</v>
      </c>
    </row>
    <row r="52" spans="1:33" x14ac:dyDescent="0.25">
      <c r="A52" s="20" t="s">
        <v>36</v>
      </c>
      <c r="B52" s="8" t="s">
        <v>84</v>
      </c>
      <c r="C52" s="8" t="s">
        <v>64</v>
      </c>
      <c r="D52" s="8" t="s">
        <v>140</v>
      </c>
      <c r="E52" s="8" t="s">
        <v>143</v>
      </c>
      <c r="F52" s="8" t="s">
        <v>40</v>
      </c>
      <c r="G52" s="8" t="s">
        <v>41</v>
      </c>
      <c r="H52" s="8" t="s">
        <v>42</v>
      </c>
      <c r="I52" s="10" t="s">
        <v>43</v>
      </c>
      <c r="J52" s="9">
        <v>675465996.94924498</v>
      </c>
      <c r="K52" s="9">
        <v>1694812646.1452148</v>
      </c>
      <c r="L52" s="9">
        <v>1344844457.8640954</v>
      </c>
      <c r="M52" s="9">
        <v>1304932657.7052701</v>
      </c>
      <c r="N52" s="9">
        <v>1172206196.559037</v>
      </c>
      <c r="O52" s="9">
        <v>1031999163.1489267</v>
      </c>
      <c r="P52" s="9">
        <v>972996676.13247359</v>
      </c>
      <c r="Q52" s="9">
        <v>5096372744.2017908</v>
      </c>
      <c r="R52" s="9">
        <v>8353068571.9418869</v>
      </c>
      <c r="S52" s="9">
        <v>8429951800.5156937</v>
      </c>
      <c r="T52" s="9">
        <v>8868834198.100811</v>
      </c>
      <c r="U52" s="9">
        <v>9148329117.8374424</v>
      </c>
      <c r="V52" s="9">
        <v>7957209733.4840422</v>
      </c>
      <c r="W52" s="9">
        <v>7759727404.7576561</v>
      </c>
      <c r="X52" s="9">
        <v>8301400195.2235069</v>
      </c>
      <c r="Y52" s="9">
        <v>8389531970.1420488</v>
      </c>
      <c r="Z52" s="9">
        <v>8078477393.6270571</v>
      </c>
      <c r="AA52" s="9">
        <v>7532067305.347394</v>
      </c>
      <c r="AB52" s="9">
        <v>7320356176.9849281</v>
      </c>
      <c r="AC52" s="9">
        <v>7538813803.0353918</v>
      </c>
      <c r="AD52" s="9">
        <v>6567793677.85952</v>
      </c>
      <c r="AE52" s="9">
        <v>7105944885.9350128</v>
      </c>
      <c r="AF52" s="9">
        <v>7643732566.3052225</v>
      </c>
      <c r="AG52" s="10" t="s">
        <v>144</v>
      </c>
    </row>
    <row r="53" spans="1:33" x14ac:dyDescent="0.25">
      <c r="A53" s="20" t="s">
        <v>36</v>
      </c>
      <c r="B53" s="8" t="s">
        <v>84</v>
      </c>
      <c r="C53" s="8" t="s">
        <v>64</v>
      </c>
      <c r="D53" s="8" t="s">
        <v>140</v>
      </c>
      <c r="E53" s="8" t="s">
        <v>145</v>
      </c>
      <c r="F53" s="8" t="s">
        <v>40</v>
      </c>
      <c r="G53" s="8" t="s">
        <v>41</v>
      </c>
      <c r="H53" s="8" t="s">
        <v>42</v>
      </c>
      <c r="I53" s="10" t="s">
        <v>43</v>
      </c>
      <c r="J53" s="9">
        <v>64094266.263410114</v>
      </c>
      <c r="K53" s="9">
        <v>68925436.052017912</v>
      </c>
      <c r="L53" s="9">
        <v>37383228.424463123</v>
      </c>
      <c r="M53" s="9">
        <v>38237855.140925989</v>
      </c>
      <c r="N53" s="9">
        <v>40770953.113531619</v>
      </c>
      <c r="O53" s="9">
        <v>38092225.901699618</v>
      </c>
      <c r="P53" s="9">
        <v>63810237.538350917</v>
      </c>
      <c r="Q53" s="9">
        <v>81877124.240622848</v>
      </c>
      <c r="R53" s="9">
        <v>83634828.339522287</v>
      </c>
      <c r="S53" s="9">
        <v>93135929.382383183</v>
      </c>
      <c r="T53" s="9">
        <v>107618768.48761888</v>
      </c>
      <c r="U53" s="9">
        <v>118360435.02333903</v>
      </c>
      <c r="V53" s="9">
        <v>105946727.22621667</v>
      </c>
      <c r="W53" s="9">
        <v>128051450.0169933</v>
      </c>
      <c r="X53" s="9">
        <v>83214360.99780497</v>
      </c>
      <c r="Y53" s="9">
        <v>76363017.044790119</v>
      </c>
      <c r="Z53" s="9">
        <v>78316577.042493448</v>
      </c>
      <c r="AA53" s="9">
        <v>79493649.535257116</v>
      </c>
      <c r="AB53" s="9">
        <v>82627820.347051457</v>
      </c>
      <c r="AC53" s="9">
        <v>72243220.237083614</v>
      </c>
      <c r="AD53" s="9">
        <v>62252419.830617212</v>
      </c>
      <c r="AE53" s="9">
        <v>75925275.114674032</v>
      </c>
      <c r="AF53" s="9">
        <v>62612954.522872604</v>
      </c>
      <c r="AG53" s="10" t="s">
        <v>146</v>
      </c>
    </row>
    <row r="54" spans="1:33" x14ac:dyDescent="0.25">
      <c r="A54" s="20" t="s">
        <v>47</v>
      </c>
      <c r="B54" s="8" t="s">
        <v>63</v>
      </c>
      <c r="C54" s="8" t="s">
        <v>147</v>
      </c>
      <c r="D54" s="8" t="s">
        <v>65</v>
      </c>
      <c r="E54" s="8" t="s">
        <v>48</v>
      </c>
      <c r="F54" s="8" t="s">
        <v>40</v>
      </c>
      <c r="G54" s="8" t="s">
        <v>41</v>
      </c>
      <c r="H54" s="8" t="s">
        <v>49</v>
      </c>
      <c r="I54" s="10" t="s">
        <v>50</v>
      </c>
      <c r="J54" s="9">
        <v>38.911404195004643</v>
      </c>
      <c r="K54" s="9">
        <v>8.2394354826691263</v>
      </c>
      <c r="L54" s="9">
        <v>13.589929178666605</v>
      </c>
      <c r="M54" s="9">
        <v>2.3100705358147904</v>
      </c>
      <c r="N54" s="9">
        <v>4.9387388998364417</v>
      </c>
      <c r="O54" s="9">
        <v>23.360959602080644</v>
      </c>
      <c r="P54" s="9">
        <v>121.73308824419672</v>
      </c>
      <c r="Q54" s="9">
        <v>89.57234533373591</v>
      </c>
      <c r="R54" s="9">
        <v>94.675217156611168</v>
      </c>
      <c r="S54" s="9">
        <v>57.617359010943375</v>
      </c>
      <c r="T54" s="9">
        <v>18.294966544263492</v>
      </c>
      <c r="U54" s="9">
        <v>28.728463065441833</v>
      </c>
      <c r="V54" s="9">
        <v>55.718123341521284</v>
      </c>
      <c r="W54" s="9">
        <v>397.49750504709044</v>
      </c>
      <c r="X54" s="9">
        <v>166.91735356830927</v>
      </c>
      <c r="Y54" s="9">
        <v>173.3334792632823</v>
      </c>
      <c r="Z54" s="9">
        <v>395.06716877395979</v>
      </c>
      <c r="AA54" s="9">
        <v>337.48549445950141</v>
      </c>
      <c r="AB54" s="9">
        <v>276.62239962895103</v>
      </c>
      <c r="AC54" s="9">
        <v>348.21032896133642</v>
      </c>
      <c r="AD54" s="9">
        <v>203.97341008194081</v>
      </c>
      <c r="AE54" s="9">
        <v>105.3958512096046</v>
      </c>
      <c r="AF54" s="9">
        <v>22.210431040834131</v>
      </c>
      <c r="AG54" s="10" t="s">
        <v>148</v>
      </c>
    </row>
    <row r="55" spans="1:33" x14ac:dyDescent="0.25">
      <c r="A55" s="20" t="s">
        <v>47</v>
      </c>
      <c r="B55" s="8" t="s">
        <v>63</v>
      </c>
      <c r="C55" s="8" t="s">
        <v>147</v>
      </c>
      <c r="D55" s="8" t="s">
        <v>65</v>
      </c>
      <c r="E55" s="8" t="s">
        <v>48</v>
      </c>
      <c r="F55" s="8" t="s">
        <v>40</v>
      </c>
      <c r="G55" s="8" t="s">
        <v>41</v>
      </c>
      <c r="H55" s="8" t="s">
        <v>68</v>
      </c>
      <c r="I55" s="10" t="s">
        <v>43</v>
      </c>
      <c r="J55" s="9"/>
      <c r="K55" s="9"/>
      <c r="L55" s="9"/>
      <c r="M55" s="9"/>
      <c r="N55" s="9"/>
      <c r="O55" s="9"/>
      <c r="P55" s="9"/>
      <c r="Q55" s="9"/>
      <c r="R55" s="9"/>
      <c r="S55" s="9"/>
      <c r="T55" s="9"/>
      <c r="U55" s="9"/>
      <c r="V55" s="9">
        <v>260835044.60457596</v>
      </c>
      <c r="W55" s="9">
        <v>309918860.51649821</v>
      </c>
      <c r="X55" s="9">
        <v>266469048.11191034</v>
      </c>
      <c r="Y55" s="9">
        <v>320126659.270518</v>
      </c>
      <c r="Z55" s="9">
        <v>335421299.48941761</v>
      </c>
      <c r="AA55" s="9">
        <v>52741779.521066166</v>
      </c>
      <c r="AB55" s="9"/>
      <c r="AC55" s="9"/>
      <c r="AD55" s="9"/>
      <c r="AE55" s="9"/>
      <c r="AF55" s="9"/>
      <c r="AG55" s="10" t="s">
        <v>149</v>
      </c>
    </row>
    <row r="56" spans="1:33" x14ac:dyDescent="0.25">
      <c r="A56" s="20" t="s">
        <v>36</v>
      </c>
      <c r="B56" s="8" t="s">
        <v>63</v>
      </c>
      <c r="C56" s="8" t="s">
        <v>147</v>
      </c>
      <c r="D56" s="8" t="s">
        <v>65</v>
      </c>
      <c r="E56" s="8" t="s">
        <v>48</v>
      </c>
      <c r="F56" s="8" t="s">
        <v>40</v>
      </c>
      <c r="G56" s="8" t="s">
        <v>41</v>
      </c>
      <c r="H56" s="8" t="s">
        <v>70</v>
      </c>
      <c r="I56" s="10" t="s">
        <v>50</v>
      </c>
      <c r="J56" s="9"/>
      <c r="K56" s="9"/>
      <c r="L56" s="9">
        <v>6268188.4057970988</v>
      </c>
      <c r="M56" s="9">
        <v>146666.66666666663</v>
      </c>
      <c r="N56" s="9"/>
      <c r="O56" s="9">
        <v>10.289855072463762</v>
      </c>
      <c r="P56" s="9">
        <v>93.043478260869506</v>
      </c>
      <c r="Q56" s="9">
        <v>69130.434782608674</v>
      </c>
      <c r="R56" s="9"/>
      <c r="S56" s="9">
        <v>50.7246376811594</v>
      </c>
      <c r="T56" s="9">
        <v>50.7246376811594</v>
      </c>
      <c r="U56" s="9"/>
      <c r="V56" s="9"/>
      <c r="W56" s="9"/>
      <c r="X56" s="9"/>
      <c r="Y56" s="9"/>
      <c r="Z56" s="9"/>
      <c r="AA56" s="9"/>
      <c r="AB56" s="9"/>
      <c r="AC56" s="9"/>
      <c r="AD56" s="9"/>
      <c r="AE56" s="9"/>
      <c r="AF56" s="9"/>
      <c r="AG56" s="10" t="s">
        <v>150</v>
      </c>
    </row>
    <row r="57" spans="1:33" x14ac:dyDescent="0.25">
      <c r="A57" s="20" t="s">
        <v>47</v>
      </c>
      <c r="B57" s="8" t="s">
        <v>63</v>
      </c>
      <c r="C57" s="8" t="s">
        <v>147</v>
      </c>
      <c r="D57" s="8" t="s">
        <v>65</v>
      </c>
      <c r="E57" s="8" t="s">
        <v>48</v>
      </c>
      <c r="F57" s="8" t="s">
        <v>40</v>
      </c>
      <c r="G57" s="8" t="s">
        <v>41</v>
      </c>
      <c r="H57" s="8" t="s">
        <v>72</v>
      </c>
      <c r="I57" s="10" t="s">
        <v>43</v>
      </c>
      <c r="J57" s="9">
        <v>2728456599.2865648</v>
      </c>
      <c r="K57" s="9">
        <v>1156524375.7431607</v>
      </c>
      <c r="L57" s="9">
        <v>1852237812.1284184</v>
      </c>
      <c r="M57" s="9">
        <v>3518538644.4708662</v>
      </c>
      <c r="N57" s="9">
        <v>3516407895.3626671</v>
      </c>
      <c r="O57" s="9">
        <v>3827364458.9774065</v>
      </c>
      <c r="P57" s="9">
        <v>3576124887.0392356</v>
      </c>
      <c r="Q57" s="9">
        <v>3203160523.1866879</v>
      </c>
      <c r="R57" s="9">
        <v>3157587395.9571986</v>
      </c>
      <c r="S57" s="9">
        <v>1488237109.1106215</v>
      </c>
      <c r="T57" s="9">
        <v>70077860.765375048</v>
      </c>
      <c r="U57" s="9">
        <v>2578133415.0409446</v>
      </c>
      <c r="V57" s="9">
        <v>247381000</v>
      </c>
      <c r="W57" s="9">
        <v>339141000</v>
      </c>
      <c r="X57" s="9">
        <v>357720000</v>
      </c>
      <c r="Y57" s="9">
        <v>296870000</v>
      </c>
      <c r="Z57" s="9">
        <v>528768000</v>
      </c>
      <c r="AA57" s="9">
        <v>594662000</v>
      </c>
      <c r="AB57" s="9">
        <v>549374000</v>
      </c>
      <c r="AC57" s="9">
        <v>619568000</v>
      </c>
      <c r="AD57" s="9">
        <v>503333000</v>
      </c>
      <c r="AE57" s="9">
        <v>553852000</v>
      </c>
      <c r="AF57" s="9">
        <v>675490000</v>
      </c>
      <c r="AG57" s="10" t="s">
        <v>151</v>
      </c>
    </row>
    <row r="58" spans="1:33" x14ac:dyDescent="0.25">
      <c r="A58" s="20" t="s">
        <v>36</v>
      </c>
      <c r="B58" s="8" t="s">
        <v>63</v>
      </c>
      <c r="C58" s="8" t="s">
        <v>147</v>
      </c>
      <c r="D58" s="8" t="s">
        <v>65</v>
      </c>
      <c r="E58" s="8" t="s">
        <v>48</v>
      </c>
      <c r="F58" s="8" t="s">
        <v>40</v>
      </c>
      <c r="G58" s="8" t="s">
        <v>41</v>
      </c>
      <c r="H58" s="8" t="s">
        <v>52</v>
      </c>
      <c r="I58" s="10" t="s">
        <v>50</v>
      </c>
      <c r="J58" s="9">
        <v>70946.595842181719</v>
      </c>
      <c r="K58" s="9">
        <v>12207.785761511432</v>
      </c>
      <c r="L58" s="9">
        <v>12943.960676148234</v>
      </c>
      <c r="M58" s="9">
        <v>9834.0218651555042</v>
      </c>
      <c r="N58" s="9">
        <v>14223.831432938563</v>
      </c>
      <c r="O58" s="9">
        <v>38815.09966784282</v>
      </c>
      <c r="P58" s="9">
        <v>26937.711903461004</v>
      </c>
      <c r="Q58" s="9">
        <v>21798.921255702466</v>
      </c>
      <c r="R58" s="9">
        <v>32272.453914582889</v>
      </c>
      <c r="S58" s="9">
        <v>29192.039615965823</v>
      </c>
      <c r="T58" s="9">
        <v>12324.784513698271</v>
      </c>
      <c r="U58" s="9">
        <v>8534.394542445958</v>
      </c>
      <c r="V58" s="9">
        <v>10158.796310101712</v>
      </c>
      <c r="W58" s="9">
        <v>23825.845750268636</v>
      </c>
      <c r="X58" s="9">
        <v>8874.6830599224231</v>
      </c>
      <c r="Y58" s="9">
        <v>4880.7401037661703</v>
      </c>
      <c r="Z58" s="9">
        <v>8553.5751372823051</v>
      </c>
      <c r="AA58" s="9">
        <v>6922.1401365949068</v>
      </c>
      <c r="AB58" s="9">
        <v>5349.7844961942692</v>
      </c>
      <c r="AC58" s="9">
        <v>5387.9762265584932</v>
      </c>
      <c r="AD58" s="9">
        <v>2346.7457590724448</v>
      </c>
      <c r="AE58" s="9">
        <v>1064.5409669819919</v>
      </c>
      <c r="AF58" s="9">
        <v>192.02363473948671</v>
      </c>
      <c r="AG58" s="10" t="s">
        <v>152</v>
      </c>
    </row>
    <row r="59" spans="1:33" x14ac:dyDescent="0.25">
      <c r="A59" s="20" t="s">
        <v>36</v>
      </c>
      <c r="B59" s="8" t="s">
        <v>63</v>
      </c>
      <c r="C59" s="8" t="s">
        <v>147</v>
      </c>
      <c r="D59" s="8" t="s">
        <v>65</v>
      </c>
      <c r="E59" s="8" t="s">
        <v>48</v>
      </c>
      <c r="F59" s="8" t="s">
        <v>40</v>
      </c>
      <c r="G59" s="8" t="s">
        <v>41</v>
      </c>
      <c r="H59" s="8" t="s">
        <v>75</v>
      </c>
      <c r="I59" s="10" t="s">
        <v>50</v>
      </c>
      <c r="J59" s="9">
        <v>20666.666666666741</v>
      </c>
      <c r="K59" s="9">
        <v>56658</v>
      </c>
      <c r="L59" s="9">
        <v>85932.42</v>
      </c>
      <c r="M59" s="9">
        <v>24107.58</v>
      </c>
      <c r="N59" s="9">
        <v>49520.814814814803</v>
      </c>
      <c r="O59" s="9">
        <v>38649.037037037</v>
      </c>
      <c r="P59" s="9"/>
      <c r="Q59" s="9"/>
      <c r="R59" s="9">
        <v>168</v>
      </c>
      <c r="S59" s="9"/>
      <c r="T59" s="9">
        <v>2129.00000000001</v>
      </c>
      <c r="U59" s="9"/>
      <c r="V59" s="9"/>
      <c r="W59" s="9"/>
      <c r="X59" s="9"/>
      <c r="Y59" s="9"/>
      <c r="Z59" s="9"/>
      <c r="AA59" s="9"/>
      <c r="AB59" s="9"/>
      <c r="AC59" s="9"/>
      <c r="AD59" s="9"/>
      <c r="AE59" s="9"/>
      <c r="AF59" s="9"/>
      <c r="AG59" s="10" t="s">
        <v>153</v>
      </c>
    </row>
    <row r="60" spans="1:33" x14ac:dyDescent="0.25">
      <c r="A60" s="20" t="s">
        <v>36</v>
      </c>
      <c r="B60" s="8" t="s">
        <v>63</v>
      </c>
      <c r="C60" s="8" t="s">
        <v>147</v>
      </c>
      <c r="D60" s="8" t="s">
        <v>65</v>
      </c>
      <c r="E60" s="8" t="s">
        <v>48</v>
      </c>
      <c r="F60" s="8" t="s">
        <v>40</v>
      </c>
      <c r="G60" s="8" t="s">
        <v>41</v>
      </c>
      <c r="H60" s="8" t="s">
        <v>58</v>
      </c>
      <c r="I60" s="10" t="s">
        <v>50</v>
      </c>
      <c r="J60" s="9"/>
      <c r="K60" s="9"/>
      <c r="L60" s="9"/>
      <c r="M60" s="9"/>
      <c r="N60" s="9"/>
      <c r="O60" s="9">
        <v>185.02062488904701</v>
      </c>
      <c r="P60" s="9"/>
      <c r="Q60" s="9"/>
      <c r="R60" s="9"/>
      <c r="S60" s="9"/>
      <c r="T60" s="9"/>
      <c r="U60" s="9"/>
      <c r="V60" s="9"/>
      <c r="W60" s="9"/>
      <c r="X60" s="9"/>
      <c r="Y60" s="9"/>
      <c r="Z60" s="9"/>
      <c r="AA60" s="9"/>
      <c r="AB60" s="9"/>
      <c r="AC60" s="9"/>
      <c r="AD60" s="9"/>
      <c r="AE60" s="9"/>
      <c r="AF60" s="9"/>
      <c r="AG60" s="10" t="s">
        <v>154</v>
      </c>
    </row>
    <row r="61" spans="1:33" x14ac:dyDescent="0.25">
      <c r="A61" s="20" t="s">
        <v>47</v>
      </c>
      <c r="B61" s="8" t="s">
        <v>63</v>
      </c>
      <c r="C61" s="8" t="s">
        <v>147</v>
      </c>
      <c r="D61" s="8" t="s">
        <v>65</v>
      </c>
      <c r="E61" s="8" t="s">
        <v>48</v>
      </c>
      <c r="F61" s="8" t="s">
        <v>40</v>
      </c>
      <c r="G61" s="8" t="s">
        <v>41</v>
      </c>
      <c r="H61" s="8" t="s">
        <v>78</v>
      </c>
      <c r="I61" s="10" t="s">
        <v>43</v>
      </c>
      <c r="J61" s="9">
        <v>326074910.82045227</v>
      </c>
      <c r="K61" s="9"/>
      <c r="L61" s="9"/>
      <c r="M61" s="9"/>
      <c r="N61" s="9"/>
      <c r="O61" s="9">
        <v>415866456.5992865</v>
      </c>
      <c r="P61" s="9">
        <v>421403995.24375767</v>
      </c>
      <c r="Q61" s="9">
        <v>346425683.7098695</v>
      </c>
      <c r="R61" s="9">
        <v>340878715.81450653</v>
      </c>
      <c r="S61" s="9">
        <v>301217387.21071714</v>
      </c>
      <c r="T61" s="9">
        <v>166590388.75508896</v>
      </c>
      <c r="U61" s="9">
        <v>200516768.50436756</v>
      </c>
      <c r="V61" s="9"/>
      <c r="W61" s="9"/>
      <c r="X61" s="9"/>
      <c r="Y61" s="9"/>
      <c r="Z61" s="9">
        <v>117108000</v>
      </c>
      <c r="AA61" s="9">
        <v>110301000</v>
      </c>
      <c r="AB61" s="9">
        <v>104206000</v>
      </c>
      <c r="AC61" s="9">
        <v>107728000</v>
      </c>
      <c r="AD61" s="9">
        <v>112118000</v>
      </c>
      <c r="AE61" s="9">
        <v>104751000</v>
      </c>
      <c r="AF61" s="9">
        <v>85285000</v>
      </c>
      <c r="AG61" s="10" t="s">
        <v>155</v>
      </c>
    </row>
    <row r="62" spans="1:33" x14ac:dyDescent="0.25">
      <c r="A62" s="20" t="s">
        <v>36</v>
      </c>
      <c r="B62" s="8" t="s">
        <v>63</v>
      </c>
      <c r="C62" s="8" t="s">
        <v>147</v>
      </c>
      <c r="D62" s="8" t="s">
        <v>65</v>
      </c>
      <c r="E62" s="8" t="s">
        <v>48</v>
      </c>
      <c r="F62" s="8" t="s">
        <v>40</v>
      </c>
      <c r="G62" s="8" t="s">
        <v>41</v>
      </c>
      <c r="H62" s="8" t="s">
        <v>42</v>
      </c>
      <c r="I62" s="10" t="s">
        <v>43</v>
      </c>
      <c r="J62" s="9">
        <v>13456793268.561424</v>
      </c>
      <c r="K62" s="9">
        <v>12313751343.708895</v>
      </c>
      <c r="L62" s="9">
        <v>12764189941.770712</v>
      </c>
      <c r="M62" s="9">
        <v>15791888398.075447</v>
      </c>
      <c r="N62" s="9">
        <v>12638476177.98321</v>
      </c>
      <c r="O62" s="9">
        <v>13317530150.018517</v>
      </c>
      <c r="P62" s="9">
        <v>13041341573.183897</v>
      </c>
      <c r="Q62" s="9">
        <v>14146243545.97579</v>
      </c>
      <c r="R62" s="9">
        <v>13999305513.163704</v>
      </c>
      <c r="S62" s="9">
        <v>19265070856.605434</v>
      </c>
      <c r="T62" s="9">
        <v>14388942079.177351</v>
      </c>
      <c r="U62" s="9">
        <v>20688617891.575222</v>
      </c>
      <c r="V62" s="9">
        <v>22896444170.980961</v>
      </c>
      <c r="W62" s="9">
        <v>23250630193.719742</v>
      </c>
      <c r="X62" s="9">
        <v>23210457677.733532</v>
      </c>
      <c r="Y62" s="9">
        <v>16263702577.095186</v>
      </c>
      <c r="Z62" s="9">
        <v>16260045784.071947</v>
      </c>
      <c r="AA62" s="9">
        <v>17848020217.259033</v>
      </c>
      <c r="AB62" s="9">
        <v>16056663442.205664</v>
      </c>
      <c r="AC62" s="9">
        <v>14961388899.166534</v>
      </c>
      <c r="AD62" s="9">
        <v>14308741124.837465</v>
      </c>
      <c r="AE62" s="9">
        <v>14157547909.226709</v>
      </c>
      <c r="AF62" s="9">
        <v>13334256425.599527</v>
      </c>
      <c r="AG62" s="10" t="s">
        <v>156</v>
      </c>
    </row>
    <row r="63" spans="1:33" x14ac:dyDescent="0.25">
      <c r="A63" s="20" t="s">
        <v>36</v>
      </c>
      <c r="B63" s="8" t="s">
        <v>63</v>
      </c>
      <c r="C63" s="8" t="s">
        <v>147</v>
      </c>
      <c r="D63" s="8" t="s">
        <v>65</v>
      </c>
      <c r="E63" s="8" t="s">
        <v>48</v>
      </c>
      <c r="F63" s="8" t="s">
        <v>40</v>
      </c>
      <c r="G63" s="8" t="s">
        <v>41</v>
      </c>
      <c r="H63" s="8" t="s">
        <v>81</v>
      </c>
      <c r="I63" s="10" t="s">
        <v>43</v>
      </c>
      <c r="J63" s="9">
        <v>159777.42448330668</v>
      </c>
      <c r="K63" s="9">
        <v>12000</v>
      </c>
      <c r="L63" s="9">
        <v>37344.827586206899</v>
      </c>
      <c r="M63" s="9"/>
      <c r="N63" s="9"/>
      <c r="O63" s="9"/>
      <c r="P63" s="9"/>
      <c r="Q63" s="9"/>
      <c r="R63" s="9"/>
      <c r="S63" s="9">
        <v>1298.0666999380362</v>
      </c>
      <c r="T63" s="9"/>
      <c r="U63" s="9"/>
      <c r="V63" s="9"/>
      <c r="W63" s="9"/>
      <c r="X63" s="9"/>
      <c r="Y63" s="9">
        <v>201185.25874987213</v>
      </c>
      <c r="Z63" s="9">
        <v>229880.11399125549</v>
      </c>
      <c r="AA63" s="9">
        <v>794.91255961844183</v>
      </c>
      <c r="AB63" s="9">
        <v>794.91255961844183</v>
      </c>
      <c r="AC63" s="9">
        <v>172432.39469065928</v>
      </c>
      <c r="AD63" s="9"/>
      <c r="AE63" s="9"/>
      <c r="AF63" s="9"/>
      <c r="AG63" s="10" t="s">
        <v>157</v>
      </c>
    </row>
    <row r="64" spans="1:33" x14ac:dyDescent="0.25">
      <c r="A64" s="20" t="s">
        <v>47</v>
      </c>
      <c r="B64" s="8" t="s">
        <v>63</v>
      </c>
      <c r="C64" s="8" t="s">
        <v>147</v>
      </c>
      <c r="D64" s="8" t="s">
        <v>65</v>
      </c>
      <c r="E64" s="8" t="s">
        <v>48</v>
      </c>
      <c r="F64" s="8" t="s">
        <v>40</v>
      </c>
      <c r="G64" s="8" t="s">
        <v>41</v>
      </c>
      <c r="H64" s="8" t="s">
        <v>61</v>
      </c>
      <c r="I64" s="10" t="s">
        <v>50</v>
      </c>
      <c r="J64" s="9"/>
      <c r="K64" s="9"/>
      <c r="L64" s="9"/>
      <c r="M64" s="9"/>
      <c r="N64" s="9"/>
      <c r="O64" s="9"/>
      <c r="P64" s="9"/>
      <c r="Q64" s="9"/>
      <c r="R64" s="9"/>
      <c r="S64" s="9"/>
      <c r="T64" s="9">
        <v>6.6772236719885454</v>
      </c>
      <c r="U64" s="9">
        <v>4.1324871950664503</v>
      </c>
      <c r="V64" s="9">
        <v>24.587075879015455</v>
      </c>
      <c r="W64" s="9">
        <v>775.99488129258498</v>
      </c>
      <c r="X64" s="9">
        <v>281.98059563318304</v>
      </c>
      <c r="Y64" s="9">
        <v>226.3895164499078</v>
      </c>
      <c r="Z64" s="9">
        <v>618.35358067709501</v>
      </c>
      <c r="AA64" s="9">
        <v>666.88250546408756</v>
      </c>
      <c r="AB64" s="9">
        <v>575.31740243704166</v>
      </c>
      <c r="AC64" s="9">
        <v>1016.9649918519841</v>
      </c>
      <c r="AD64" s="9">
        <v>450.89501618803632</v>
      </c>
      <c r="AE64" s="9">
        <v>341.90934080796927</v>
      </c>
      <c r="AF64" s="9">
        <v>108.91570164264208</v>
      </c>
      <c r="AG64" s="10" t="s">
        <v>158</v>
      </c>
    </row>
    <row r="65" spans="1:33" x14ac:dyDescent="0.25">
      <c r="A65" s="20" t="s">
        <v>36</v>
      </c>
      <c r="B65" s="8" t="s">
        <v>63</v>
      </c>
      <c r="C65" s="8" t="s">
        <v>147</v>
      </c>
      <c r="D65" s="8" t="s">
        <v>159</v>
      </c>
      <c r="E65" s="8" t="s">
        <v>48</v>
      </c>
      <c r="F65" s="8" t="s">
        <v>40</v>
      </c>
      <c r="G65" s="8" t="s">
        <v>41</v>
      </c>
      <c r="H65" s="8" t="s">
        <v>160</v>
      </c>
      <c r="I65" s="10" t="s">
        <v>43</v>
      </c>
      <c r="J65" s="9"/>
      <c r="K65" s="9"/>
      <c r="L65" s="9"/>
      <c r="M65" s="9"/>
      <c r="N65" s="9"/>
      <c r="O65" s="9"/>
      <c r="P65" s="9"/>
      <c r="Q65" s="9"/>
      <c r="R65" s="9"/>
      <c r="S65" s="9"/>
      <c r="T65" s="9"/>
      <c r="U65" s="9">
        <v>11723768.207183331</v>
      </c>
      <c r="V65" s="9">
        <v>17590599.772598684</v>
      </c>
      <c r="W65" s="9">
        <v>5762009081.3455811</v>
      </c>
      <c r="X65" s="9">
        <v>21054771872.11972</v>
      </c>
      <c r="Y65" s="9">
        <v>19111240782.363121</v>
      </c>
      <c r="Z65" s="9">
        <v>14683994848.870783</v>
      </c>
      <c r="AA65" s="9">
        <v>17308174054.39994</v>
      </c>
      <c r="AB65" s="9">
        <v>17847260674.417236</v>
      </c>
      <c r="AC65" s="9">
        <v>19102842773.108849</v>
      </c>
      <c r="AD65" s="9">
        <v>7395445552.003685</v>
      </c>
      <c r="AE65" s="9">
        <v>8430839529.1476488</v>
      </c>
      <c r="AF65" s="9">
        <v>17193047927.549335</v>
      </c>
      <c r="AG65" s="10" t="s">
        <v>161</v>
      </c>
    </row>
    <row r="66" spans="1:33" x14ac:dyDescent="0.25">
      <c r="A66" s="20" t="s">
        <v>47</v>
      </c>
      <c r="B66" s="8" t="s">
        <v>63</v>
      </c>
      <c r="C66" s="8" t="s">
        <v>147</v>
      </c>
      <c r="D66" s="8" t="s">
        <v>159</v>
      </c>
      <c r="E66" s="8" t="s">
        <v>48</v>
      </c>
      <c r="F66" s="8" t="s">
        <v>40</v>
      </c>
      <c r="G66" s="8" t="s">
        <v>41</v>
      </c>
      <c r="H66" s="8" t="s">
        <v>49</v>
      </c>
      <c r="I66" s="10" t="s">
        <v>50</v>
      </c>
      <c r="J66" s="9">
        <v>96.543658529970273</v>
      </c>
      <c r="K66" s="9">
        <v>345.88400173517863</v>
      </c>
      <c r="L66" s="9">
        <v>11.631464155824398</v>
      </c>
      <c r="M66" s="9"/>
      <c r="N66" s="9">
        <v>4.4656733646462321</v>
      </c>
      <c r="O66" s="9">
        <v>6.4516930015101659</v>
      </c>
      <c r="P66" s="9"/>
      <c r="Q66" s="9"/>
      <c r="R66" s="9"/>
      <c r="S66" s="9">
        <v>352.69404190864572</v>
      </c>
      <c r="T66" s="9">
        <v>186.9581245971267</v>
      </c>
      <c r="U66" s="9">
        <v>92.56050197211384</v>
      </c>
      <c r="V66" s="9">
        <v>294.87315886431446</v>
      </c>
      <c r="W66" s="9">
        <v>2174.5829692474927</v>
      </c>
      <c r="X66" s="9">
        <v>1572.6280719548513</v>
      </c>
      <c r="Y66" s="9">
        <v>1954.9545538081784</v>
      </c>
      <c r="Z66" s="9">
        <v>3387.4847191973668</v>
      </c>
      <c r="AA66" s="9">
        <v>2683.1197812175369</v>
      </c>
      <c r="AB66" s="9">
        <v>2723.5916832248677</v>
      </c>
      <c r="AC66" s="9">
        <v>7375.4126423670323</v>
      </c>
      <c r="AD66" s="9">
        <v>4120.5286859819871</v>
      </c>
      <c r="AE66" s="9">
        <v>2662.2075016323856</v>
      </c>
      <c r="AF66" s="9">
        <v>3141.1176905199945</v>
      </c>
      <c r="AG66" s="10" t="s">
        <v>162</v>
      </c>
    </row>
    <row r="67" spans="1:33" x14ac:dyDescent="0.25">
      <c r="A67" s="20" t="s">
        <v>47</v>
      </c>
      <c r="B67" s="8" t="s">
        <v>63</v>
      </c>
      <c r="C67" s="8" t="s">
        <v>147</v>
      </c>
      <c r="D67" s="8" t="s">
        <v>159</v>
      </c>
      <c r="E67" s="8" t="s">
        <v>48</v>
      </c>
      <c r="F67" s="8" t="s">
        <v>40</v>
      </c>
      <c r="G67" s="8" t="s">
        <v>41</v>
      </c>
      <c r="H67" s="8" t="s">
        <v>163</v>
      </c>
      <c r="I67" s="10" t="s">
        <v>117</v>
      </c>
      <c r="J67" s="9">
        <v>1308383.9752314936</v>
      </c>
      <c r="K67" s="9">
        <v>1524882.49495919</v>
      </c>
      <c r="L67" s="9">
        <v>1510042.9320475999</v>
      </c>
      <c r="M67" s="9">
        <v>1539513.99757925</v>
      </c>
      <c r="N67" s="9">
        <v>1070410.0705959101</v>
      </c>
      <c r="O67" s="9">
        <v>869722.25678242603</v>
      </c>
      <c r="P67" s="9">
        <v>793957.59255879093</v>
      </c>
      <c r="Q67" s="9">
        <v>789281.20115178195</v>
      </c>
      <c r="R67" s="9">
        <v>507357.67312098999</v>
      </c>
      <c r="S67" s="9">
        <v>539545.23087705951</v>
      </c>
      <c r="T67" s="9">
        <v>480214.19056968321</v>
      </c>
      <c r="U67" s="9">
        <v>589318.6904267841</v>
      </c>
      <c r="V67" s="9">
        <v>1141350.4456502302</v>
      </c>
      <c r="W67" s="9">
        <v>1026979.3606006646</v>
      </c>
      <c r="X67" s="9">
        <v>1072304.8302353392</v>
      </c>
      <c r="Y67" s="9">
        <v>844348.89718151861</v>
      </c>
      <c r="Z67" s="9">
        <v>805662.68802203867</v>
      </c>
      <c r="AA67" s="9">
        <v>755286.95668364724</v>
      </c>
      <c r="AB67" s="9">
        <v>815148.50828674703</v>
      </c>
      <c r="AC67" s="9">
        <v>1278508.2137305941</v>
      </c>
      <c r="AD67" s="9">
        <v>1283375.3075356786</v>
      </c>
      <c r="AE67" s="9">
        <v>1182175.3286334083</v>
      </c>
      <c r="AF67" s="9">
        <v>1229225.8981428437</v>
      </c>
      <c r="AG67" s="10" t="s">
        <v>164</v>
      </c>
    </row>
    <row r="68" spans="1:33" x14ac:dyDescent="0.25">
      <c r="A68" s="20" t="s">
        <v>47</v>
      </c>
      <c r="B68" s="8" t="s">
        <v>63</v>
      </c>
      <c r="C68" s="8" t="s">
        <v>147</v>
      </c>
      <c r="D68" s="8" t="s">
        <v>159</v>
      </c>
      <c r="E68" s="8" t="s">
        <v>48</v>
      </c>
      <c r="F68" s="8" t="s">
        <v>40</v>
      </c>
      <c r="G68" s="8" t="s">
        <v>41</v>
      </c>
      <c r="H68" s="8" t="s">
        <v>68</v>
      </c>
      <c r="I68" s="10" t="s">
        <v>43</v>
      </c>
      <c r="J68" s="9"/>
      <c r="K68" s="9"/>
      <c r="L68" s="9"/>
      <c r="M68" s="9"/>
      <c r="N68" s="9"/>
      <c r="O68" s="9"/>
      <c r="P68" s="9"/>
      <c r="Q68" s="9"/>
      <c r="R68" s="9"/>
      <c r="S68" s="9"/>
      <c r="T68" s="9"/>
      <c r="U68" s="9">
        <v>852053</v>
      </c>
      <c r="V68" s="9">
        <v>3333834527.9271641</v>
      </c>
      <c r="W68" s="9">
        <v>7252733287.6747837</v>
      </c>
      <c r="X68" s="9">
        <v>6677666027.6789036</v>
      </c>
      <c r="Y68" s="9">
        <v>7297968697.5327082</v>
      </c>
      <c r="Z68" s="9">
        <v>6361438317.7797575</v>
      </c>
      <c r="AA68" s="9">
        <v>6548060378.9221764</v>
      </c>
      <c r="AB68" s="9">
        <v>6766255289.6160851</v>
      </c>
      <c r="AC68" s="9">
        <v>6597019170.0295362</v>
      </c>
      <c r="AD68" s="9">
        <v>6659281184.9707747</v>
      </c>
      <c r="AE68" s="9">
        <v>5966093982.1314821</v>
      </c>
      <c r="AF68" s="9">
        <v>6063448606.5414734</v>
      </c>
      <c r="AG68" s="10" t="s">
        <v>165</v>
      </c>
    </row>
    <row r="69" spans="1:33" x14ac:dyDescent="0.25">
      <c r="A69" s="20" t="s">
        <v>36</v>
      </c>
      <c r="B69" s="8" t="s">
        <v>63</v>
      </c>
      <c r="C69" s="8" t="s">
        <v>147</v>
      </c>
      <c r="D69" s="8" t="s">
        <v>159</v>
      </c>
      <c r="E69" s="8" t="s">
        <v>48</v>
      </c>
      <c r="F69" s="8" t="s">
        <v>40</v>
      </c>
      <c r="G69" s="8" t="s">
        <v>41</v>
      </c>
      <c r="H69" s="8" t="s">
        <v>116</v>
      </c>
      <c r="I69" s="10" t="s">
        <v>117</v>
      </c>
      <c r="J69" s="9">
        <v>970112.23425591923</v>
      </c>
      <c r="K69" s="9">
        <v>965798.94086275902</v>
      </c>
      <c r="L69" s="9">
        <v>1081519.8692296699</v>
      </c>
      <c r="M69" s="9">
        <v>951126.61112215801</v>
      </c>
      <c r="N69" s="9">
        <v>806408.96030255</v>
      </c>
      <c r="O69" s="9">
        <v>786041.31482284598</v>
      </c>
      <c r="P69" s="9">
        <v>805892.63112286304</v>
      </c>
      <c r="Q69" s="9">
        <v>836472.29106608999</v>
      </c>
      <c r="R69" s="9">
        <v>926935.98568116501</v>
      </c>
      <c r="S69" s="9">
        <v>793250.13636357861</v>
      </c>
      <c r="T69" s="9">
        <v>842362.42814206809</v>
      </c>
      <c r="U69" s="9">
        <v>505426.39852005657</v>
      </c>
      <c r="V69" s="9">
        <v>536096.33605550951</v>
      </c>
      <c r="W69" s="9">
        <v>315412.43347025564</v>
      </c>
      <c r="X69" s="9">
        <v>311553.80734380434</v>
      </c>
      <c r="Y69" s="9">
        <v>119416.10359949253</v>
      </c>
      <c r="Z69" s="9">
        <v>138377.88559554901</v>
      </c>
      <c r="AA69" s="9">
        <v>125640.96686919505</v>
      </c>
      <c r="AB69" s="9">
        <v>127817.93104352208</v>
      </c>
      <c r="AC69" s="9">
        <v>108861.48226039282</v>
      </c>
      <c r="AD69" s="9">
        <v>125968.13379097676</v>
      </c>
      <c r="AE69" s="9">
        <v>130973.01868066391</v>
      </c>
      <c r="AF69" s="9">
        <v>126373.80788949163</v>
      </c>
      <c r="AG69" s="10" t="s">
        <v>166</v>
      </c>
    </row>
    <row r="70" spans="1:33" x14ac:dyDescent="0.25">
      <c r="A70" s="20" t="s">
        <v>36</v>
      </c>
      <c r="B70" s="8" t="s">
        <v>63</v>
      </c>
      <c r="C70" s="8" t="s">
        <v>147</v>
      </c>
      <c r="D70" s="8" t="s">
        <v>159</v>
      </c>
      <c r="E70" s="8" t="s">
        <v>48</v>
      </c>
      <c r="F70" s="8" t="s">
        <v>40</v>
      </c>
      <c r="G70" s="8" t="s">
        <v>41</v>
      </c>
      <c r="H70" s="8" t="s">
        <v>70</v>
      </c>
      <c r="I70" s="10" t="s">
        <v>50</v>
      </c>
      <c r="J70" s="9">
        <v>1616644.9275362326</v>
      </c>
      <c r="K70" s="9">
        <v>1177188.4057971013</v>
      </c>
      <c r="L70" s="9">
        <v>5431072.4637681199</v>
      </c>
      <c r="M70" s="9">
        <v>1471623.1884057885</v>
      </c>
      <c r="N70" s="9">
        <v>952101.81159420079</v>
      </c>
      <c r="O70" s="9">
        <v>588974.49275362259</v>
      </c>
      <c r="P70" s="9">
        <v>613225.14492753637</v>
      </c>
      <c r="Q70" s="9">
        <v>717695.6521739125</v>
      </c>
      <c r="R70" s="9">
        <v>733775.36231884034</v>
      </c>
      <c r="S70" s="9">
        <v>433020.47540146881</v>
      </c>
      <c r="T70" s="9">
        <v>601391.40696327109</v>
      </c>
      <c r="U70" s="9"/>
      <c r="V70" s="9"/>
      <c r="W70" s="9"/>
      <c r="X70" s="9"/>
      <c r="Y70" s="9"/>
      <c r="Z70" s="9"/>
      <c r="AA70" s="9"/>
      <c r="AB70" s="9"/>
      <c r="AC70" s="9"/>
      <c r="AD70" s="9"/>
      <c r="AE70" s="9"/>
      <c r="AF70" s="9"/>
      <c r="AG70" s="10" t="s">
        <v>167</v>
      </c>
    </row>
    <row r="71" spans="1:33" x14ac:dyDescent="0.25">
      <c r="A71" s="20" t="s">
        <v>47</v>
      </c>
      <c r="B71" s="8" t="s">
        <v>63</v>
      </c>
      <c r="C71" s="8" t="s">
        <v>147</v>
      </c>
      <c r="D71" s="8" t="s">
        <v>159</v>
      </c>
      <c r="E71" s="8" t="s">
        <v>48</v>
      </c>
      <c r="F71" s="8" t="s">
        <v>40</v>
      </c>
      <c r="G71" s="8" t="s">
        <v>41</v>
      </c>
      <c r="H71" s="8" t="s">
        <v>72</v>
      </c>
      <c r="I71" s="10" t="s">
        <v>43</v>
      </c>
      <c r="J71" s="9"/>
      <c r="K71" s="9">
        <v>91455410.225921527</v>
      </c>
      <c r="L71" s="9">
        <v>64298454.221165307</v>
      </c>
      <c r="M71" s="9"/>
      <c r="N71" s="9"/>
      <c r="O71" s="9"/>
      <c r="P71" s="9"/>
      <c r="Q71" s="9"/>
      <c r="R71" s="9"/>
      <c r="S71" s="9">
        <v>1390788267.8285871</v>
      </c>
      <c r="T71" s="9">
        <v>3090913688.498322</v>
      </c>
      <c r="U71" s="9">
        <v>3380213903.6627374</v>
      </c>
      <c r="V71" s="9">
        <v>2278814623.6902442</v>
      </c>
      <c r="W71" s="9">
        <v>440870000</v>
      </c>
      <c r="X71" s="9">
        <v>233232000</v>
      </c>
      <c r="Y71" s="9">
        <v>373897000</v>
      </c>
      <c r="Z71" s="9">
        <v>160735000</v>
      </c>
      <c r="AA71" s="9">
        <v>229976000</v>
      </c>
      <c r="AB71" s="9">
        <v>222975000</v>
      </c>
      <c r="AC71" s="9">
        <v>208852000</v>
      </c>
      <c r="AD71" s="9">
        <v>366183000</v>
      </c>
      <c r="AE71" s="9">
        <v>448549000</v>
      </c>
      <c r="AF71" s="9">
        <v>445775000</v>
      </c>
      <c r="AG71" s="10" t="s">
        <v>168</v>
      </c>
    </row>
    <row r="72" spans="1:33" x14ac:dyDescent="0.25">
      <c r="A72" s="20" t="s">
        <v>36</v>
      </c>
      <c r="B72" s="8" t="s">
        <v>63</v>
      </c>
      <c r="C72" s="8" t="s">
        <v>147</v>
      </c>
      <c r="D72" s="8" t="s">
        <v>159</v>
      </c>
      <c r="E72" s="8" t="s">
        <v>48</v>
      </c>
      <c r="F72" s="8" t="s">
        <v>40</v>
      </c>
      <c r="G72" s="8" t="s">
        <v>41</v>
      </c>
      <c r="H72" s="8" t="s">
        <v>52</v>
      </c>
      <c r="I72" s="10" t="s">
        <v>50</v>
      </c>
      <c r="J72" s="9">
        <v>176026.64474726713</v>
      </c>
      <c r="K72" s="9">
        <v>512471.73430739174</v>
      </c>
      <c r="L72" s="9">
        <v>11078.587140495374</v>
      </c>
      <c r="M72" s="9"/>
      <c r="N72" s="9">
        <v>12861.377461237154</v>
      </c>
      <c r="O72" s="9">
        <v>10719.726892453389</v>
      </c>
      <c r="P72" s="9"/>
      <c r="Q72" s="9"/>
      <c r="R72" s="9"/>
      <c r="S72" s="9">
        <v>178693.68920149197</v>
      </c>
      <c r="T72" s="9">
        <v>125948.22697105406</v>
      </c>
      <c r="U72" s="9">
        <v>27497.045041268284</v>
      </c>
      <c r="V72" s="9">
        <v>53762.692972585057</v>
      </c>
      <c r="W72" s="9">
        <v>130343.6568496549</v>
      </c>
      <c r="X72" s="9">
        <v>83613.689118456998</v>
      </c>
      <c r="Y72" s="9">
        <v>55047.790723214908</v>
      </c>
      <c r="Z72" s="9">
        <v>73342.224720851504</v>
      </c>
      <c r="AA72" s="9">
        <v>55033.272344350873</v>
      </c>
      <c r="AB72" s="9">
        <v>52673.350315897922</v>
      </c>
      <c r="AC72" s="9">
        <v>114122.25506540015</v>
      </c>
      <c r="AD72" s="9">
        <v>47407.322430310836</v>
      </c>
      <c r="AE72" s="9">
        <v>26889.378619451683</v>
      </c>
      <c r="AF72" s="9">
        <v>27157.007217429444</v>
      </c>
      <c r="AG72" s="10" t="s">
        <v>169</v>
      </c>
    </row>
    <row r="73" spans="1:33" x14ac:dyDescent="0.25">
      <c r="A73" s="20" t="s">
        <v>36</v>
      </c>
      <c r="B73" s="8" t="s">
        <v>63</v>
      </c>
      <c r="C73" s="8" t="s">
        <v>147</v>
      </c>
      <c r="D73" s="8" t="s">
        <v>159</v>
      </c>
      <c r="E73" s="8" t="s">
        <v>48</v>
      </c>
      <c r="F73" s="8" t="s">
        <v>40</v>
      </c>
      <c r="G73" s="8" t="s">
        <v>41</v>
      </c>
      <c r="H73" s="8" t="s">
        <v>58</v>
      </c>
      <c r="I73" s="10" t="s">
        <v>50</v>
      </c>
      <c r="J73" s="9"/>
      <c r="K73" s="9"/>
      <c r="L73" s="9"/>
      <c r="M73" s="9"/>
      <c r="N73" s="9"/>
      <c r="O73" s="9"/>
      <c r="P73" s="9"/>
      <c r="Q73" s="9"/>
      <c r="R73" s="9"/>
      <c r="S73" s="9"/>
      <c r="T73" s="9"/>
      <c r="U73" s="9">
        <v>3358.2230686853304</v>
      </c>
      <c r="V73" s="9">
        <v>2958.4554656599198</v>
      </c>
      <c r="W73" s="9">
        <v>3397.8196392070518</v>
      </c>
      <c r="X73" s="9">
        <v>5169.2812480892635</v>
      </c>
      <c r="Y73" s="9">
        <v>9944.9236148320451</v>
      </c>
      <c r="Z73" s="9"/>
      <c r="AA73" s="9"/>
      <c r="AB73" s="9"/>
      <c r="AC73" s="9"/>
      <c r="AD73" s="9"/>
      <c r="AE73" s="9"/>
      <c r="AF73" s="9"/>
      <c r="AG73" s="10" t="s">
        <v>170</v>
      </c>
    </row>
    <row r="74" spans="1:33" x14ac:dyDescent="0.25">
      <c r="A74" s="20" t="s">
        <v>47</v>
      </c>
      <c r="B74" s="8" t="s">
        <v>63</v>
      </c>
      <c r="C74" s="8" t="s">
        <v>147</v>
      </c>
      <c r="D74" s="8" t="s">
        <v>159</v>
      </c>
      <c r="E74" s="8" t="s">
        <v>48</v>
      </c>
      <c r="F74" s="8" t="s">
        <v>40</v>
      </c>
      <c r="G74" s="8" t="s">
        <v>41</v>
      </c>
      <c r="H74" s="8" t="s">
        <v>78</v>
      </c>
      <c r="I74" s="10" t="s">
        <v>43</v>
      </c>
      <c r="J74" s="9">
        <v>1044349583.8287766</v>
      </c>
      <c r="K74" s="9">
        <v>1212569560.0475621</v>
      </c>
      <c r="L74" s="9">
        <v>1265267538.6444705</v>
      </c>
      <c r="M74" s="9">
        <v>598964328.1807369</v>
      </c>
      <c r="N74" s="9">
        <v>639676195.00594616</v>
      </c>
      <c r="O74" s="9">
        <v>687681819.26278079</v>
      </c>
      <c r="P74" s="9">
        <v>708752175.98097527</v>
      </c>
      <c r="Q74" s="9">
        <v>652222354.3400712</v>
      </c>
      <c r="R74" s="9">
        <v>722495838.28775263</v>
      </c>
      <c r="S74" s="9">
        <v>153876337.69322219</v>
      </c>
      <c r="T74" s="9">
        <v>1748476407.9803922</v>
      </c>
      <c r="U74" s="9"/>
      <c r="V74" s="9">
        <v>491185000</v>
      </c>
      <c r="W74" s="9">
        <v>518321000</v>
      </c>
      <c r="X74" s="9">
        <v>161235000</v>
      </c>
      <c r="Y74" s="9">
        <v>460870000</v>
      </c>
      <c r="Z74" s="9">
        <v>250960000</v>
      </c>
      <c r="AA74" s="9">
        <v>259634000</v>
      </c>
      <c r="AB74" s="9"/>
      <c r="AC74" s="9"/>
      <c r="AD74" s="9"/>
      <c r="AE74" s="9"/>
      <c r="AF74" s="9"/>
      <c r="AG74" s="10" t="s">
        <v>171</v>
      </c>
    </row>
    <row r="75" spans="1:33" x14ac:dyDescent="0.25">
      <c r="A75" s="20" t="s">
        <v>172</v>
      </c>
      <c r="B75" s="8" t="s">
        <v>63</v>
      </c>
      <c r="C75" s="8" t="s">
        <v>147</v>
      </c>
      <c r="D75" s="8" t="s">
        <v>159</v>
      </c>
      <c r="E75" s="8" t="s">
        <v>48</v>
      </c>
      <c r="F75" s="8" t="s">
        <v>40</v>
      </c>
      <c r="G75" s="8" t="s">
        <v>41</v>
      </c>
      <c r="H75" s="8" t="s">
        <v>173</v>
      </c>
      <c r="I75" s="10" t="s">
        <v>117</v>
      </c>
      <c r="J75" s="9"/>
      <c r="K75" s="9"/>
      <c r="L75" s="9"/>
      <c r="M75" s="9">
        <v>498052</v>
      </c>
      <c r="N75" s="9">
        <v>472113.96</v>
      </c>
      <c r="O75" s="9">
        <v>424748.686540469</v>
      </c>
      <c r="P75" s="9">
        <v>468168.24423000606</v>
      </c>
      <c r="Q75" s="9">
        <v>467249.66283356101</v>
      </c>
      <c r="R75" s="9">
        <v>478076.666653322</v>
      </c>
      <c r="S75" s="9"/>
      <c r="T75" s="9"/>
      <c r="U75" s="9"/>
      <c r="V75" s="9"/>
      <c r="W75" s="9"/>
      <c r="X75" s="9"/>
      <c r="Y75" s="9"/>
      <c r="Z75" s="9"/>
      <c r="AA75" s="9"/>
      <c r="AB75" s="9"/>
      <c r="AC75" s="9"/>
      <c r="AD75" s="9"/>
      <c r="AE75" s="9"/>
      <c r="AF75" s="9"/>
      <c r="AG75" s="10" t="s">
        <v>174</v>
      </c>
    </row>
    <row r="76" spans="1:33" x14ac:dyDescent="0.25">
      <c r="A76" s="20" t="s">
        <v>36</v>
      </c>
      <c r="B76" s="8" t="s">
        <v>63</v>
      </c>
      <c r="C76" s="8" t="s">
        <v>147</v>
      </c>
      <c r="D76" s="8" t="s">
        <v>159</v>
      </c>
      <c r="E76" s="8" t="s">
        <v>48</v>
      </c>
      <c r="F76" s="8" t="s">
        <v>40</v>
      </c>
      <c r="G76" s="8" t="s">
        <v>41</v>
      </c>
      <c r="H76" s="8" t="s">
        <v>42</v>
      </c>
      <c r="I76" s="10" t="s">
        <v>43</v>
      </c>
      <c r="J76" s="9">
        <v>240713778920.56674</v>
      </c>
      <c r="K76" s="9">
        <v>227248190047.95361</v>
      </c>
      <c r="L76" s="9">
        <v>281579800039.55475</v>
      </c>
      <c r="M76" s="9">
        <v>243165899973.04068</v>
      </c>
      <c r="N76" s="9">
        <v>204848949115.55957</v>
      </c>
      <c r="O76" s="9">
        <v>193599486871.03989</v>
      </c>
      <c r="P76" s="9">
        <v>178701961485.99988</v>
      </c>
      <c r="Q76" s="9">
        <v>180076342636.99548</v>
      </c>
      <c r="R76" s="9">
        <v>182049561233.66226</v>
      </c>
      <c r="S76" s="9">
        <v>194148762631.54819</v>
      </c>
      <c r="T76" s="9">
        <v>217680283449.23996</v>
      </c>
      <c r="U76" s="9">
        <v>201554377389.55759</v>
      </c>
      <c r="V76" s="9">
        <v>238040713430.22681</v>
      </c>
      <c r="W76" s="9">
        <v>256130045069.97562</v>
      </c>
      <c r="X76" s="9">
        <v>217607113393.07446</v>
      </c>
      <c r="Y76" s="9">
        <v>210982000227.31485</v>
      </c>
      <c r="Z76" s="9">
        <v>200018789436.27322</v>
      </c>
      <c r="AA76" s="9">
        <v>185303741155.24478</v>
      </c>
      <c r="AB76" s="9">
        <v>172842869439.07599</v>
      </c>
      <c r="AC76" s="9">
        <v>159774524905.82587</v>
      </c>
      <c r="AD76" s="9">
        <v>155424252396.85168</v>
      </c>
      <c r="AE76" s="9">
        <v>148958189608.33215</v>
      </c>
      <c r="AF76" s="9">
        <v>134850553658.00981</v>
      </c>
      <c r="AG76" s="10" t="s">
        <v>175</v>
      </c>
    </row>
    <row r="77" spans="1:33" x14ac:dyDescent="0.25">
      <c r="A77" s="20" t="s">
        <v>36</v>
      </c>
      <c r="B77" s="8" t="s">
        <v>63</v>
      </c>
      <c r="C77" s="8" t="s">
        <v>147</v>
      </c>
      <c r="D77" s="8" t="s">
        <v>159</v>
      </c>
      <c r="E77" s="8" t="s">
        <v>48</v>
      </c>
      <c r="F77" s="8" t="s">
        <v>40</v>
      </c>
      <c r="G77" s="8" t="s">
        <v>41</v>
      </c>
      <c r="H77" s="8" t="s">
        <v>176</v>
      </c>
      <c r="I77" s="10" t="s">
        <v>117</v>
      </c>
      <c r="J77" s="9">
        <v>688690</v>
      </c>
      <c r="K77" s="9">
        <v>461274.21671846602</v>
      </c>
      <c r="L77" s="9">
        <v>1022981.4612838899</v>
      </c>
      <c r="M77" s="9">
        <v>398068.90926490398</v>
      </c>
      <c r="N77" s="9">
        <v>416055.68053036503</v>
      </c>
      <c r="O77" s="9">
        <v>462223.86005990795</v>
      </c>
      <c r="P77" s="9">
        <v>382562.98558602802</v>
      </c>
      <c r="Q77" s="9">
        <v>365347.22189796</v>
      </c>
      <c r="R77" s="9">
        <v>284491.64782773401</v>
      </c>
      <c r="S77" s="9">
        <v>284983.72713544237</v>
      </c>
      <c r="T77" s="9">
        <v>132112.42307522809</v>
      </c>
      <c r="U77" s="9">
        <v>110971.82036688922</v>
      </c>
      <c r="V77" s="9">
        <v>9363.7115046526178</v>
      </c>
      <c r="W77" s="9">
        <v>10018.953657094316</v>
      </c>
      <c r="X77" s="9">
        <v>8671.128960448852</v>
      </c>
      <c r="Y77" s="9"/>
      <c r="Z77" s="9"/>
      <c r="AA77" s="9"/>
      <c r="AB77" s="9"/>
      <c r="AC77" s="9"/>
      <c r="AD77" s="9"/>
      <c r="AE77" s="9"/>
      <c r="AF77" s="9"/>
      <c r="AG77" s="10" t="s">
        <v>177</v>
      </c>
    </row>
    <row r="78" spans="1:33" x14ac:dyDescent="0.25">
      <c r="A78" s="20" t="s">
        <v>36</v>
      </c>
      <c r="B78" s="8" t="s">
        <v>63</v>
      </c>
      <c r="C78" s="8" t="s">
        <v>147</v>
      </c>
      <c r="D78" s="8" t="s">
        <v>159</v>
      </c>
      <c r="E78" s="8" t="s">
        <v>48</v>
      </c>
      <c r="F78" s="8" t="s">
        <v>40</v>
      </c>
      <c r="G78" s="8" t="s">
        <v>41</v>
      </c>
      <c r="H78" s="8" t="s">
        <v>81</v>
      </c>
      <c r="I78" s="10" t="s">
        <v>43</v>
      </c>
      <c r="J78" s="9">
        <v>2823529.4117647023</v>
      </c>
      <c r="K78" s="9">
        <v>3409020.7271491699</v>
      </c>
      <c r="L78" s="9"/>
      <c r="M78" s="9">
        <v>4852270.4904808002</v>
      </c>
      <c r="N78" s="9">
        <v>733472</v>
      </c>
      <c r="O78" s="9">
        <v>2161420</v>
      </c>
      <c r="P78" s="9">
        <v>1797464</v>
      </c>
      <c r="Q78" s="9">
        <v>1687296.2268084201</v>
      </c>
      <c r="R78" s="9">
        <v>3297819.7465933501</v>
      </c>
      <c r="S78" s="9">
        <v>16618454.488546671</v>
      </c>
      <c r="T78" s="9">
        <v>4518238.7890977198</v>
      </c>
      <c r="U78" s="9">
        <v>5684698.1761167683</v>
      </c>
      <c r="V78" s="9">
        <v>9148111.4675442912</v>
      </c>
      <c r="W78" s="9">
        <v>23927692.156417917</v>
      </c>
      <c r="X78" s="9">
        <v>8021984.357226152</v>
      </c>
      <c r="Y78" s="9">
        <v>50260817.829988539</v>
      </c>
      <c r="Z78" s="9">
        <v>110156660.99068737</v>
      </c>
      <c r="AA78" s="9">
        <v>14559547.353093738</v>
      </c>
      <c r="AB78" s="9">
        <v>55285054.570956565</v>
      </c>
      <c r="AC78" s="9">
        <v>17632178.198881127</v>
      </c>
      <c r="AD78" s="9">
        <v>902987.46266163664</v>
      </c>
      <c r="AE78" s="9">
        <v>43810737.53488864</v>
      </c>
      <c r="AF78" s="9">
        <v>115693414.59238577</v>
      </c>
      <c r="AG78" s="10" t="s">
        <v>178</v>
      </c>
    </row>
    <row r="79" spans="1:33" x14ac:dyDescent="0.25">
      <c r="A79" s="20" t="s">
        <v>172</v>
      </c>
      <c r="B79" s="8" t="s">
        <v>63</v>
      </c>
      <c r="C79" s="8" t="s">
        <v>147</v>
      </c>
      <c r="D79" s="8" t="s">
        <v>159</v>
      </c>
      <c r="E79" s="8" t="s">
        <v>48</v>
      </c>
      <c r="F79" s="8" t="s">
        <v>40</v>
      </c>
      <c r="G79" s="8" t="s">
        <v>41</v>
      </c>
      <c r="H79" s="8" t="s">
        <v>179</v>
      </c>
      <c r="I79" s="10" t="s">
        <v>43</v>
      </c>
      <c r="J79" s="9">
        <v>14225213976.945251</v>
      </c>
      <c r="K79" s="9">
        <v>8981179964.7419605</v>
      </c>
      <c r="L79" s="9">
        <v>8897013396.4025192</v>
      </c>
      <c r="M79" s="9">
        <v>10998324677.912001</v>
      </c>
      <c r="N79" s="9">
        <v>9960526751.9737701</v>
      </c>
      <c r="O79" s="9">
        <v>10933839459.3009</v>
      </c>
      <c r="P79" s="9">
        <v>10095084200.383699</v>
      </c>
      <c r="Q79" s="9">
        <v>8450264467.0714798</v>
      </c>
      <c r="R79" s="9">
        <v>7461129391.9960508</v>
      </c>
      <c r="S79" s="9">
        <v>20124730815.671444</v>
      </c>
      <c r="T79" s="9">
        <v>20057298094.679825</v>
      </c>
      <c r="U79" s="9">
        <v>16576661265.986792</v>
      </c>
      <c r="V79" s="9">
        <v>16158752003.030586</v>
      </c>
      <c r="W79" s="9">
        <v>12896874839.683397</v>
      </c>
      <c r="X79" s="9">
        <v>10990961535.204144</v>
      </c>
      <c r="Y79" s="9">
        <v>13013062791.334925</v>
      </c>
      <c r="Z79" s="9">
        <v>12941488985.779739</v>
      </c>
      <c r="AA79" s="9">
        <v>12894898434.927084</v>
      </c>
      <c r="AB79" s="9">
        <v>12470479072.255899</v>
      </c>
      <c r="AC79" s="9">
        <v>11407428580.343098</v>
      </c>
      <c r="AD79" s="9">
        <v>10623092530.479546</v>
      </c>
      <c r="AE79" s="9">
        <v>11189958427.045586</v>
      </c>
      <c r="AF79" s="9">
        <v>11057509732.652155</v>
      </c>
      <c r="AG79" s="10" t="s">
        <v>180</v>
      </c>
    </row>
    <row r="80" spans="1:33" x14ac:dyDescent="0.25">
      <c r="A80" s="20" t="s">
        <v>47</v>
      </c>
      <c r="B80" s="8" t="s">
        <v>63</v>
      </c>
      <c r="C80" s="8" t="s">
        <v>147</v>
      </c>
      <c r="D80" s="8" t="s">
        <v>159</v>
      </c>
      <c r="E80" s="8" t="s">
        <v>48</v>
      </c>
      <c r="F80" s="8" t="s">
        <v>40</v>
      </c>
      <c r="G80" s="8" t="s">
        <v>41</v>
      </c>
      <c r="H80" s="8" t="s">
        <v>61</v>
      </c>
      <c r="I80" s="10" t="s">
        <v>50</v>
      </c>
      <c r="J80" s="9"/>
      <c r="K80" s="9"/>
      <c r="L80" s="9"/>
      <c r="M80" s="9"/>
      <c r="N80" s="9"/>
      <c r="O80" s="9"/>
      <c r="P80" s="9"/>
      <c r="Q80" s="9"/>
      <c r="R80" s="9"/>
      <c r="S80" s="9"/>
      <c r="T80" s="9">
        <v>68.23522810004539</v>
      </c>
      <c r="U80" s="9">
        <v>13.314498875117618</v>
      </c>
      <c r="V80" s="9">
        <v>130.12047601178105</v>
      </c>
      <c r="W80" s="9">
        <v>4245.2222508470231</v>
      </c>
      <c r="X80" s="9">
        <v>2656.7075918671057</v>
      </c>
      <c r="Y80" s="9">
        <v>2553.3510202372772</v>
      </c>
      <c r="Z80" s="9">
        <v>5302.0434780879259</v>
      </c>
      <c r="AA80" s="9">
        <v>5301.9334802056992</v>
      </c>
      <c r="AB80" s="9">
        <v>5664.5076269812944</v>
      </c>
      <c r="AC80" s="9">
        <v>21540.246896531989</v>
      </c>
      <c r="AD80" s="9">
        <v>9108.6668984096723</v>
      </c>
      <c r="AE80" s="9">
        <v>8636.3324697377775</v>
      </c>
      <c r="AF80" s="9">
        <v>15403.439788093916</v>
      </c>
      <c r="AG80" s="10" t="s">
        <v>181</v>
      </c>
    </row>
    <row r="81" spans="1:33" x14ac:dyDescent="0.25">
      <c r="A81" s="20" t="s">
        <v>36</v>
      </c>
      <c r="B81" s="8" t="s">
        <v>63</v>
      </c>
      <c r="C81" s="8" t="s">
        <v>147</v>
      </c>
      <c r="D81" s="8" t="s">
        <v>159</v>
      </c>
      <c r="E81" s="8" t="s">
        <v>48</v>
      </c>
      <c r="F81" s="8" t="s">
        <v>40</v>
      </c>
      <c r="G81" s="8" t="s">
        <v>41</v>
      </c>
      <c r="H81" s="8" t="s">
        <v>127</v>
      </c>
      <c r="I81" s="10" t="s">
        <v>50</v>
      </c>
      <c r="J81" s="9">
        <v>38313.333333333285</v>
      </c>
      <c r="K81" s="9"/>
      <c r="L81" s="9"/>
      <c r="M81" s="9">
        <v>8464.6153846153793</v>
      </c>
      <c r="N81" s="9">
        <v>56388.940739528487</v>
      </c>
      <c r="O81" s="9">
        <v>27128.109317077196</v>
      </c>
      <c r="P81" s="9"/>
      <c r="Q81" s="9"/>
      <c r="R81" s="9"/>
      <c r="S81" s="9"/>
      <c r="T81" s="9"/>
      <c r="U81" s="9"/>
      <c r="V81" s="9"/>
      <c r="W81" s="9"/>
      <c r="X81" s="9"/>
      <c r="Y81" s="9"/>
      <c r="Z81" s="9"/>
      <c r="AA81" s="9"/>
      <c r="AB81" s="9"/>
      <c r="AC81" s="9"/>
      <c r="AD81" s="9"/>
      <c r="AE81" s="9"/>
      <c r="AF81" s="9"/>
      <c r="AG81" s="10" t="s">
        <v>182</v>
      </c>
    </row>
    <row r="82" spans="1:33" x14ac:dyDescent="0.25">
      <c r="A82" s="20" t="s">
        <v>172</v>
      </c>
      <c r="B82" s="8" t="s">
        <v>63</v>
      </c>
      <c r="C82" s="8" t="s">
        <v>147</v>
      </c>
      <c r="D82" s="8" t="s">
        <v>159</v>
      </c>
      <c r="E82" s="8" t="s">
        <v>48</v>
      </c>
      <c r="F82" s="8" t="s">
        <v>40</v>
      </c>
      <c r="G82" s="8" t="s">
        <v>41</v>
      </c>
      <c r="H82" s="8" t="s">
        <v>183</v>
      </c>
      <c r="I82" s="10" t="s">
        <v>117</v>
      </c>
      <c r="J82" s="9">
        <v>11853.516933382949</v>
      </c>
      <c r="K82" s="9">
        <v>286.016949152542</v>
      </c>
      <c r="L82" s="9">
        <v>8201.7583333333296</v>
      </c>
      <c r="M82" s="9">
        <v>11522.418027493601</v>
      </c>
      <c r="N82" s="9">
        <v>9965.0300807398107</v>
      </c>
      <c r="O82" s="9">
        <v>10632.902406162</v>
      </c>
      <c r="P82" s="9">
        <v>7267.59522416663</v>
      </c>
      <c r="Q82" s="9">
        <v>6611.88495612521</v>
      </c>
      <c r="R82" s="9">
        <v>5496.5876966803298</v>
      </c>
      <c r="S82" s="9">
        <v>15037.307946779425</v>
      </c>
      <c r="T82" s="9">
        <v>5243.9682742141322</v>
      </c>
      <c r="U82" s="9">
        <v>3315.7329966160009</v>
      </c>
      <c r="V82" s="9"/>
      <c r="W82" s="9"/>
      <c r="X82" s="9"/>
      <c r="Y82" s="9"/>
      <c r="Z82" s="9"/>
      <c r="AA82" s="9"/>
      <c r="AB82" s="9"/>
      <c r="AC82" s="9"/>
      <c r="AD82" s="9"/>
      <c r="AE82" s="9"/>
      <c r="AF82" s="9"/>
      <c r="AG82" s="10" t="s">
        <v>184</v>
      </c>
    </row>
    <row r="83" spans="1:33" x14ac:dyDescent="0.25">
      <c r="A83" s="20" t="s">
        <v>36</v>
      </c>
      <c r="B83" s="8" t="s">
        <v>63</v>
      </c>
      <c r="C83" s="8" t="s">
        <v>147</v>
      </c>
      <c r="D83" s="8" t="s">
        <v>159</v>
      </c>
      <c r="E83" s="8" t="s">
        <v>48</v>
      </c>
      <c r="F83" s="8" t="s">
        <v>40</v>
      </c>
      <c r="G83" s="8" t="s">
        <v>41</v>
      </c>
      <c r="H83" s="8" t="s">
        <v>185</v>
      </c>
      <c r="I83" s="10" t="s">
        <v>50</v>
      </c>
      <c r="J83" s="9">
        <v>11285962.962962961</v>
      </c>
      <c r="K83" s="9">
        <v>11404321.162105402</v>
      </c>
      <c r="L83" s="9">
        <v>327225.58051823801</v>
      </c>
      <c r="M83" s="9">
        <v>23599864.445420604</v>
      </c>
      <c r="N83" s="9">
        <v>2872401.0370453298</v>
      </c>
      <c r="O83" s="9">
        <v>6036720.9830413191</v>
      </c>
      <c r="P83" s="9">
        <v>7263082.9877893701</v>
      </c>
      <c r="Q83" s="9">
        <v>9024044.4929900803</v>
      </c>
      <c r="R83" s="9">
        <v>3719685.7580325897</v>
      </c>
      <c r="S83" s="9"/>
      <c r="T83" s="9"/>
      <c r="U83" s="9"/>
      <c r="V83" s="9"/>
      <c r="W83" s="9"/>
      <c r="X83" s="9"/>
      <c r="Y83" s="9"/>
      <c r="Z83" s="9"/>
      <c r="AA83" s="9"/>
      <c r="AB83" s="9"/>
      <c r="AC83" s="9"/>
      <c r="AD83" s="9"/>
      <c r="AE83" s="9"/>
      <c r="AF83" s="9"/>
      <c r="AG83" s="10" t="s">
        <v>186</v>
      </c>
    </row>
    <row r="84" spans="1:33" x14ac:dyDescent="0.25">
      <c r="A84" s="20" t="s">
        <v>36</v>
      </c>
      <c r="B84" s="8" t="s">
        <v>187</v>
      </c>
      <c r="C84" s="8" t="s">
        <v>147</v>
      </c>
      <c r="D84" s="8" t="s">
        <v>188</v>
      </c>
      <c r="E84" s="8" t="s">
        <v>48</v>
      </c>
      <c r="F84" s="8" t="s">
        <v>40</v>
      </c>
      <c r="G84" s="8" t="s">
        <v>41</v>
      </c>
      <c r="H84" s="8" t="s">
        <v>160</v>
      </c>
      <c r="I84" s="10" t="s">
        <v>43</v>
      </c>
      <c r="J84" s="9"/>
      <c r="K84" s="9"/>
      <c r="L84" s="9"/>
      <c r="M84" s="9"/>
      <c r="N84" s="9"/>
      <c r="O84" s="9">
        <v>717284990</v>
      </c>
      <c r="P84" s="9">
        <v>712989000</v>
      </c>
      <c r="Q84" s="9">
        <v>662808000</v>
      </c>
      <c r="R84" s="9">
        <v>644071000</v>
      </c>
      <c r="S84" s="9">
        <v>484124100</v>
      </c>
      <c r="T84" s="9">
        <v>452720600</v>
      </c>
      <c r="U84" s="9"/>
      <c r="V84" s="9">
        <v>74882800</v>
      </c>
      <c r="W84" s="9">
        <v>870846793.60000002</v>
      </c>
      <c r="X84" s="9">
        <v>3964208307.4704995</v>
      </c>
      <c r="Y84" s="9">
        <v>4326345943.9316006</v>
      </c>
      <c r="Z84" s="9">
        <v>4522046959.1999998</v>
      </c>
      <c r="AA84" s="9">
        <v>4296101532.0223999</v>
      </c>
      <c r="AB84" s="9">
        <v>3868634866.3429008</v>
      </c>
      <c r="AC84" s="9">
        <v>3485450682.3064995</v>
      </c>
      <c r="AD84" s="9">
        <v>3852676186.7364001</v>
      </c>
      <c r="AE84" s="9">
        <v>3603395173.9876003</v>
      </c>
      <c r="AF84" s="9">
        <v>2887641132.8481002</v>
      </c>
      <c r="AG84" s="10" t="s">
        <v>189</v>
      </c>
    </row>
    <row r="85" spans="1:33" x14ac:dyDescent="0.25">
      <c r="A85" s="20" t="s">
        <v>47</v>
      </c>
      <c r="B85" s="8" t="s">
        <v>187</v>
      </c>
      <c r="C85" s="8" t="s">
        <v>147</v>
      </c>
      <c r="D85" s="8" t="s">
        <v>188</v>
      </c>
      <c r="E85" s="8" t="s">
        <v>48</v>
      </c>
      <c r="F85" s="8" t="s">
        <v>40</v>
      </c>
      <c r="G85" s="8" t="s">
        <v>41</v>
      </c>
      <c r="H85" s="8" t="s">
        <v>49</v>
      </c>
      <c r="I85" s="10" t="s">
        <v>50</v>
      </c>
      <c r="J85" s="9">
        <v>13873.94744132091</v>
      </c>
      <c r="K85" s="9">
        <v>32146.71040083504</v>
      </c>
      <c r="L85" s="9">
        <v>5177.4597442855893</v>
      </c>
      <c r="M85" s="9">
        <v>1329.6704139317262</v>
      </c>
      <c r="N85" s="9">
        <v>1708.9063789079682</v>
      </c>
      <c r="O85" s="9">
        <v>2727.9833477345269</v>
      </c>
      <c r="P85" s="9">
        <v>15454.511754686937</v>
      </c>
      <c r="Q85" s="9">
        <v>7896.1839997688458</v>
      </c>
      <c r="R85" s="9">
        <v>6770.6067770582977</v>
      </c>
      <c r="S85" s="9">
        <v>3143.2648399597765</v>
      </c>
      <c r="T85" s="9">
        <v>2412.2804404182334</v>
      </c>
      <c r="U85" s="9">
        <v>929.72654287224009</v>
      </c>
      <c r="V85" s="9">
        <v>1243.0518534762743</v>
      </c>
      <c r="W85" s="9">
        <v>2866.2110036770309</v>
      </c>
      <c r="X85" s="9">
        <v>5039.1482432044377</v>
      </c>
      <c r="Y85" s="9">
        <v>8710.6544289537469</v>
      </c>
      <c r="Z85" s="9">
        <v>11859.65024015464</v>
      </c>
      <c r="AA85" s="9">
        <v>10956.470977853596</v>
      </c>
      <c r="AB85" s="9">
        <v>12936.224523997582</v>
      </c>
      <c r="AC85" s="9">
        <v>15415.683815698261</v>
      </c>
      <c r="AD85" s="9">
        <v>21747.026294522355</v>
      </c>
      <c r="AE85" s="9">
        <v>20815.149649016104</v>
      </c>
      <c r="AF85" s="9">
        <v>33622.836588372673</v>
      </c>
      <c r="AG85" s="10" t="s">
        <v>190</v>
      </c>
    </row>
    <row r="86" spans="1:33" x14ac:dyDescent="0.25">
      <c r="A86" s="20" t="s">
        <v>47</v>
      </c>
      <c r="B86" s="8" t="s">
        <v>187</v>
      </c>
      <c r="C86" s="8" t="s">
        <v>147</v>
      </c>
      <c r="D86" s="8" t="s">
        <v>188</v>
      </c>
      <c r="E86" s="8" t="s">
        <v>48</v>
      </c>
      <c r="F86" s="8" t="s">
        <v>40</v>
      </c>
      <c r="G86" s="8" t="s">
        <v>41</v>
      </c>
      <c r="H86" s="8" t="s">
        <v>163</v>
      </c>
      <c r="I86" s="10" t="s">
        <v>117</v>
      </c>
      <c r="J86" s="9">
        <v>2953190</v>
      </c>
      <c r="K86" s="9">
        <v>2528248</v>
      </c>
      <c r="L86" s="9">
        <v>3046933.02</v>
      </c>
      <c r="M86" s="9">
        <v>3079371.51</v>
      </c>
      <c r="N86" s="9">
        <v>3147601.93</v>
      </c>
      <c r="O86" s="9">
        <v>3028895.0299999993</v>
      </c>
      <c r="P86" s="9">
        <v>3031242.06</v>
      </c>
      <c r="Q86" s="9">
        <v>2921154.0000000005</v>
      </c>
      <c r="R86" s="9">
        <v>3184403</v>
      </c>
      <c r="S86" s="9">
        <v>3417333.4607538381</v>
      </c>
      <c r="T86" s="9">
        <v>2934017.2553261793</v>
      </c>
      <c r="U86" s="9">
        <v>2194009.09</v>
      </c>
      <c r="V86" s="9">
        <v>2861889.433273368</v>
      </c>
      <c r="W86" s="9">
        <v>2872930.7299999995</v>
      </c>
      <c r="X86" s="9">
        <v>2774882.5500000003</v>
      </c>
      <c r="Y86" s="9">
        <v>2453975.0420000004</v>
      </c>
      <c r="Z86" s="9">
        <v>1692561.9430000002</v>
      </c>
      <c r="AA86" s="9">
        <v>1736896.65</v>
      </c>
      <c r="AB86" s="9">
        <v>1663326.4499999997</v>
      </c>
      <c r="AC86" s="9">
        <v>1706546.4749999999</v>
      </c>
      <c r="AD86" s="9">
        <v>1419960.574</v>
      </c>
      <c r="AE86" s="9">
        <v>1392563.0630000001</v>
      </c>
      <c r="AF86" s="9">
        <v>1493955.59</v>
      </c>
      <c r="AG86" s="10" t="s">
        <v>191</v>
      </c>
    </row>
    <row r="87" spans="1:33" x14ac:dyDescent="0.25">
      <c r="A87" s="20" t="s">
        <v>47</v>
      </c>
      <c r="B87" s="8" t="s">
        <v>187</v>
      </c>
      <c r="C87" s="8" t="s">
        <v>147</v>
      </c>
      <c r="D87" s="8" t="s">
        <v>188</v>
      </c>
      <c r="E87" s="8" t="s">
        <v>48</v>
      </c>
      <c r="F87" s="8" t="s">
        <v>40</v>
      </c>
      <c r="G87" s="8" t="s">
        <v>41</v>
      </c>
      <c r="H87" s="8" t="s">
        <v>68</v>
      </c>
      <c r="I87" s="10" t="s">
        <v>43</v>
      </c>
      <c r="J87" s="9"/>
      <c r="K87" s="9"/>
      <c r="L87" s="9"/>
      <c r="M87" s="9"/>
      <c r="N87" s="9"/>
      <c r="O87" s="9"/>
      <c r="P87" s="9"/>
      <c r="Q87" s="9"/>
      <c r="R87" s="9"/>
      <c r="S87" s="9"/>
      <c r="T87" s="9"/>
      <c r="U87" s="9">
        <v>1415865000</v>
      </c>
      <c r="V87" s="9">
        <v>49067883171.267578</v>
      </c>
      <c r="W87" s="9">
        <v>48226895093.447258</v>
      </c>
      <c r="X87" s="9">
        <v>48277407535.614494</v>
      </c>
      <c r="Y87" s="9">
        <v>50462723044.796829</v>
      </c>
      <c r="Z87" s="9">
        <v>46420767978.790131</v>
      </c>
      <c r="AA87" s="9">
        <v>43886803117.311119</v>
      </c>
      <c r="AB87" s="9">
        <v>45539157548.697174</v>
      </c>
      <c r="AC87" s="9">
        <v>43041120670.495499</v>
      </c>
      <c r="AD87" s="9">
        <v>43395874046.639656</v>
      </c>
      <c r="AE87" s="9">
        <v>41781372458.625252</v>
      </c>
      <c r="AF87" s="9">
        <v>39947997480.050499</v>
      </c>
      <c r="AG87" s="10" t="s">
        <v>192</v>
      </c>
    </row>
    <row r="88" spans="1:33" x14ac:dyDescent="0.25">
      <c r="A88" s="20" t="s">
        <v>36</v>
      </c>
      <c r="B88" s="8" t="s">
        <v>187</v>
      </c>
      <c r="C88" s="8" t="s">
        <v>147</v>
      </c>
      <c r="D88" s="8" t="s">
        <v>188</v>
      </c>
      <c r="E88" s="8" t="s">
        <v>48</v>
      </c>
      <c r="F88" s="8" t="s">
        <v>40</v>
      </c>
      <c r="G88" s="8" t="s">
        <v>41</v>
      </c>
      <c r="H88" s="8" t="s">
        <v>70</v>
      </c>
      <c r="I88" s="10" t="s">
        <v>50</v>
      </c>
      <c r="J88" s="9"/>
      <c r="K88" s="9"/>
      <c r="L88" s="9"/>
      <c r="M88" s="9">
        <v>1778413.0434782607</v>
      </c>
      <c r="N88" s="9"/>
      <c r="O88" s="9"/>
      <c r="P88" s="9"/>
      <c r="Q88" s="9"/>
      <c r="R88" s="9"/>
      <c r="S88" s="9"/>
      <c r="T88" s="9"/>
      <c r="U88" s="9"/>
      <c r="V88" s="9"/>
      <c r="W88" s="9"/>
      <c r="X88" s="9"/>
      <c r="Y88" s="9"/>
      <c r="Z88" s="9"/>
      <c r="AA88" s="9"/>
      <c r="AB88" s="9"/>
      <c r="AC88" s="9"/>
      <c r="AD88" s="9"/>
      <c r="AE88" s="9"/>
      <c r="AF88" s="9"/>
      <c r="AG88" s="10" t="s">
        <v>193</v>
      </c>
    </row>
    <row r="89" spans="1:33" x14ac:dyDescent="0.25">
      <c r="A89" s="20" t="s">
        <v>47</v>
      </c>
      <c r="B89" s="8" t="s">
        <v>187</v>
      </c>
      <c r="C89" s="8" t="s">
        <v>147</v>
      </c>
      <c r="D89" s="8" t="s">
        <v>188</v>
      </c>
      <c r="E89" s="8" t="s">
        <v>48</v>
      </c>
      <c r="F89" s="8" t="s">
        <v>40</v>
      </c>
      <c r="G89" s="8" t="s">
        <v>41</v>
      </c>
      <c r="H89" s="8" t="s">
        <v>72</v>
      </c>
      <c r="I89" s="10" t="s">
        <v>43</v>
      </c>
      <c r="J89" s="9">
        <v>450178359.09631389</v>
      </c>
      <c r="K89" s="9">
        <v>487990487.51486325</v>
      </c>
      <c r="L89" s="9">
        <v>396173602.8537451</v>
      </c>
      <c r="M89" s="9"/>
      <c r="N89" s="9"/>
      <c r="O89" s="9"/>
      <c r="P89" s="9"/>
      <c r="Q89" s="9"/>
      <c r="R89" s="9"/>
      <c r="S89" s="9">
        <v>2564807112.6617146</v>
      </c>
      <c r="T89" s="9">
        <v>87835866.825208083</v>
      </c>
      <c r="U89" s="9">
        <v>392606200</v>
      </c>
      <c r="V89" s="9">
        <v>339309000</v>
      </c>
      <c r="W89" s="9">
        <v>384759000</v>
      </c>
      <c r="X89" s="9">
        <v>182238000</v>
      </c>
      <c r="Y89" s="9">
        <v>364789000</v>
      </c>
      <c r="Z89" s="9">
        <v>696026000</v>
      </c>
      <c r="AA89" s="9">
        <v>775595000</v>
      </c>
      <c r="AB89" s="9">
        <v>967562000</v>
      </c>
      <c r="AC89" s="9">
        <v>1263721000</v>
      </c>
      <c r="AD89" s="9">
        <v>1090998000</v>
      </c>
      <c r="AE89" s="9">
        <v>1084464000</v>
      </c>
      <c r="AF89" s="9">
        <v>1093142000</v>
      </c>
      <c r="AG89" s="10" t="s">
        <v>194</v>
      </c>
    </row>
    <row r="90" spans="1:33" x14ac:dyDescent="0.25">
      <c r="A90" s="20" t="s">
        <v>36</v>
      </c>
      <c r="B90" s="8" t="s">
        <v>187</v>
      </c>
      <c r="C90" s="8" t="s">
        <v>147</v>
      </c>
      <c r="D90" s="8" t="s">
        <v>188</v>
      </c>
      <c r="E90" s="8" t="s">
        <v>48</v>
      </c>
      <c r="F90" s="8" t="s">
        <v>40</v>
      </c>
      <c r="G90" s="8" t="s">
        <v>41</v>
      </c>
      <c r="H90" s="8" t="s">
        <v>52</v>
      </c>
      <c r="I90" s="10" t="s">
        <v>50</v>
      </c>
      <c r="J90" s="9">
        <v>25296166.052558679</v>
      </c>
      <c r="K90" s="9">
        <v>47629495.289599158</v>
      </c>
      <c r="L90" s="9">
        <v>4931360.1602557143</v>
      </c>
      <c r="M90" s="9">
        <v>5660436.6495860694</v>
      </c>
      <c r="N90" s="9">
        <v>4921741.5136210918</v>
      </c>
      <c r="O90" s="9">
        <v>4532645.3766522659</v>
      </c>
      <c r="P90" s="9">
        <v>3419852.3282453134</v>
      </c>
      <c r="Q90" s="9">
        <v>1921667.8160002313</v>
      </c>
      <c r="R90" s="9">
        <v>2307933.3932229416</v>
      </c>
      <c r="S90" s="9">
        <v>1592546.2969267725</v>
      </c>
      <c r="T90" s="9">
        <v>1625082.8632472239</v>
      </c>
      <c r="U90" s="9">
        <v>276194.8356019358</v>
      </c>
      <c r="V90" s="9">
        <v>226639.19430591297</v>
      </c>
      <c r="W90" s="9">
        <v>171799.57205829877</v>
      </c>
      <c r="X90" s="9">
        <v>267922.07397478714</v>
      </c>
      <c r="Y90" s="9">
        <v>245275.41120239263</v>
      </c>
      <c r="Z90" s="9">
        <v>256772.56286788985</v>
      </c>
      <c r="AA90" s="9">
        <v>224727.36978726287</v>
      </c>
      <c r="AB90" s="9">
        <v>250182.24659535967</v>
      </c>
      <c r="AC90" s="9">
        <v>238532.09111538806</v>
      </c>
      <c r="AD90" s="9">
        <v>250202.91472601969</v>
      </c>
      <c r="AE90" s="9">
        <v>210241.47801767732</v>
      </c>
      <c r="AF90" s="9">
        <v>290691.30986611632</v>
      </c>
      <c r="AG90" s="10" t="s">
        <v>195</v>
      </c>
    </row>
    <row r="91" spans="1:33" x14ac:dyDescent="0.25">
      <c r="A91" s="20" t="s">
        <v>36</v>
      </c>
      <c r="B91" s="8" t="s">
        <v>187</v>
      </c>
      <c r="C91" s="8" t="s">
        <v>147</v>
      </c>
      <c r="D91" s="8" t="s">
        <v>188</v>
      </c>
      <c r="E91" s="8" t="s">
        <v>48</v>
      </c>
      <c r="F91" s="8" t="s">
        <v>40</v>
      </c>
      <c r="G91" s="8" t="s">
        <v>41</v>
      </c>
      <c r="H91" s="8" t="s">
        <v>75</v>
      </c>
      <c r="I91" s="10" t="s">
        <v>50</v>
      </c>
      <c r="J91" s="9"/>
      <c r="K91" s="9"/>
      <c r="L91" s="9">
        <v>3528</v>
      </c>
      <c r="M91" s="9">
        <v>167790</v>
      </c>
      <c r="N91" s="9">
        <v>2259515.58</v>
      </c>
      <c r="O91" s="9">
        <v>3721956.42</v>
      </c>
      <c r="P91" s="9">
        <v>4437930</v>
      </c>
      <c r="Q91" s="9">
        <v>2662632</v>
      </c>
      <c r="R91" s="9">
        <v>1061340</v>
      </c>
      <c r="S91" s="9">
        <v>1192773.9664902994</v>
      </c>
      <c r="T91" s="9">
        <v>1132412.5761904784</v>
      </c>
      <c r="U91" s="9">
        <v>660367</v>
      </c>
      <c r="V91" s="9">
        <v>1246158</v>
      </c>
      <c r="W91" s="9">
        <v>308892</v>
      </c>
      <c r="X91" s="9">
        <v>832179</v>
      </c>
      <c r="Y91" s="9">
        <v>2501603</v>
      </c>
      <c r="Z91" s="9">
        <v>630265</v>
      </c>
      <c r="AA91" s="9">
        <v>219037.99</v>
      </c>
      <c r="AB91" s="9">
        <v>483532</v>
      </c>
      <c r="AC91" s="9">
        <v>496857</v>
      </c>
      <c r="AD91" s="9">
        <v>539269</v>
      </c>
      <c r="AE91" s="9">
        <v>923767</v>
      </c>
      <c r="AF91" s="9">
        <v>3580340</v>
      </c>
      <c r="AG91" s="10" t="s">
        <v>196</v>
      </c>
    </row>
    <row r="92" spans="1:33" x14ac:dyDescent="0.25">
      <c r="A92" s="20" t="s">
        <v>36</v>
      </c>
      <c r="B92" s="8" t="s">
        <v>187</v>
      </c>
      <c r="C92" s="8" t="s">
        <v>147</v>
      </c>
      <c r="D92" s="8" t="s">
        <v>188</v>
      </c>
      <c r="E92" s="8" t="s">
        <v>48</v>
      </c>
      <c r="F92" s="8" t="s">
        <v>40</v>
      </c>
      <c r="G92" s="8" t="s">
        <v>41</v>
      </c>
      <c r="H92" s="8" t="s">
        <v>58</v>
      </c>
      <c r="I92" s="10" t="s">
        <v>50</v>
      </c>
      <c r="J92" s="9"/>
      <c r="K92" s="9"/>
      <c r="L92" s="9">
        <v>82950</v>
      </c>
      <c r="M92" s="9">
        <v>118734</v>
      </c>
      <c r="N92" s="9"/>
      <c r="O92" s="9"/>
      <c r="P92" s="9"/>
      <c r="Q92" s="9"/>
      <c r="R92" s="9"/>
      <c r="S92" s="9">
        <v>474512.38165784773</v>
      </c>
      <c r="T92" s="9">
        <v>511945.06208112807</v>
      </c>
      <c r="U92" s="9"/>
      <c r="V92" s="9"/>
      <c r="W92" s="9"/>
      <c r="X92" s="9"/>
      <c r="Y92" s="9"/>
      <c r="Z92" s="9"/>
      <c r="AA92" s="9"/>
      <c r="AB92" s="9"/>
      <c r="AC92" s="9"/>
      <c r="AD92" s="9"/>
      <c r="AE92" s="9"/>
      <c r="AF92" s="9"/>
      <c r="AG92" s="10" t="s">
        <v>197</v>
      </c>
    </row>
    <row r="93" spans="1:33" x14ac:dyDescent="0.25">
      <c r="A93" s="20" t="s">
        <v>47</v>
      </c>
      <c r="B93" s="8" t="s">
        <v>187</v>
      </c>
      <c r="C93" s="8" t="s">
        <v>147</v>
      </c>
      <c r="D93" s="8" t="s">
        <v>188</v>
      </c>
      <c r="E93" s="8" t="s">
        <v>48</v>
      </c>
      <c r="F93" s="8" t="s">
        <v>40</v>
      </c>
      <c r="G93" s="8" t="s">
        <v>41</v>
      </c>
      <c r="H93" s="8" t="s">
        <v>78</v>
      </c>
      <c r="I93" s="10" t="s">
        <v>43</v>
      </c>
      <c r="J93" s="9">
        <v>21070825208.08559</v>
      </c>
      <c r="K93" s="9">
        <v>21722065398.335293</v>
      </c>
      <c r="L93" s="9">
        <v>18194428061.83115</v>
      </c>
      <c r="M93" s="9">
        <v>17954158145.065395</v>
      </c>
      <c r="N93" s="9">
        <v>19758005945.30323</v>
      </c>
      <c r="O93" s="9">
        <v>18671804090.368599</v>
      </c>
      <c r="P93" s="9">
        <v>21486970273.48394</v>
      </c>
      <c r="Q93" s="9">
        <v>20177482758.620705</v>
      </c>
      <c r="R93" s="9">
        <v>20915495838.287743</v>
      </c>
      <c r="S93" s="9">
        <v>23108346398.736961</v>
      </c>
      <c r="T93" s="9">
        <v>24116140917.913895</v>
      </c>
      <c r="U93" s="9">
        <v>39045881162</v>
      </c>
      <c r="V93" s="9">
        <v>668834000</v>
      </c>
      <c r="W93" s="9">
        <v>1218374000</v>
      </c>
      <c r="X93" s="9">
        <v>3248598000</v>
      </c>
      <c r="Y93" s="9">
        <v>1391265000</v>
      </c>
      <c r="Z93" s="9">
        <v>1265087000</v>
      </c>
      <c r="AA93" s="9">
        <v>1668001000</v>
      </c>
      <c r="AB93" s="9">
        <v>1205011000</v>
      </c>
      <c r="AC93" s="9">
        <v>1038966000</v>
      </c>
      <c r="AD93" s="9">
        <v>1525871000</v>
      </c>
      <c r="AE93" s="9">
        <v>1604474000</v>
      </c>
      <c r="AF93" s="9">
        <v>1647553000</v>
      </c>
      <c r="AG93" s="10" t="s">
        <v>198</v>
      </c>
    </row>
    <row r="94" spans="1:33" x14ac:dyDescent="0.25">
      <c r="A94" s="20" t="s">
        <v>172</v>
      </c>
      <c r="B94" s="8" t="s">
        <v>187</v>
      </c>
      <c r="C94" s="8" t="s">
        <v>147</v>
      </c>
      <c r="D94" s="8" t="s">
        <v>188</v>
      </c>
      <c r="E94" s="8" t="s">
        <v>48</v>
      </c>
      <c r="F94" s="8" t="s">
        <v>40</v>
      </c>
      <c r="G94" s="8" t="s">
        <v>41</v>
      </c>
      <c r="H94" s="8" t="s">
        <v>173</v>
      </c>
      <c r="I94" s="10" t="s">
        <v>117</v>
      </c>
      <c r="J94" s="9">
        <v>835600</v>
      </c>
      <c r="K94" s="9">
        <v>851163</v>
      </c>
      <c r="L94" s="9">
        <v>872867</v>
      </c>
      <c r="M94" s="9">
        <v>362591</v>
      </c>
      <c r="N94" s="9">
        <v>367318.92</v>
      </c>
      <c r="O94" s="9">
        <v>356257.02</v>
      </c>
      <c r="P94" s="9">
        <v>349273.01</v>
      </c>
      <c r="Q94" s="9">
        <v>349381</v>
      </c>
      <c r="R94" s="9">
        <v>340692</v>
      </c>
      <c r="S94" s="9">
        <v>854403</v>
      </c>
      <c r="T94" s="9">
        <v>839023</v>
      </c>
      <c r="U94" s="9">
        <v>824279</v>
      </c>
      <c r="V94" s="9">
        <v>831869</v>
      </c>
      <c r="W94" s="9">
        <v>875846.5</v>
      </c>
      <c r="X94" s="9">
        <v>1152532.3999999999</v>
      </c>
      <c r="Y94" s="9">
        <v>846558</v>
      </c>
      <c r="Z94" s="9">
        <v>815296</v>
      </c>
      <c r="AA94" s="9">
        <v>776314.01000000013</v>
      </c>
      <c r="AB94" s="9">
        <v>701235</v>
      </c>
      <c r="AC94" s="9">
        <v>664324</v>
      </c>
      <c r="AD94" s="9">
        <v>654075</v>
      </c>
      <c r="AE94" s="9">
        <v>627628</v>
      </c>
      <c r="AF94" s="9">
        <v>633411</v>
      </c>
      <c r="AG94" s="10" t="s">
        <v>199</v>
      </c>
    </row>
    <row r="95" spans="1:33" x14ac:dyDescent="0.25">
      <c r="A95" s="20" t="s">
        <v>36</v>
      </c>
      <c r="B95" s="8" t="s">
        <v>187</v>
      </c>
      <c r="C95" s="8" t="s">
        <v>147</v>
      </c>
      <c r="D95" s="8" t="s">
        <v>188</v>
      </c>
      <c r="E95" s="8" t="s">
        <v>48</v>
      </c>
      <c r="F95" s="8" t="s">
        <v>40</v>
      </c>
      <c r="G95" s="8" t="s">
        <v>41</v>
      </c>
      <c r="H95" s="8" t="s">
        <v>42</v>
      </c>
      <c r="I95" s="10" t="s">
        <v>43</v>
      </c>
      <c r="J95" s="9">
        <v>558064482667.64575</v>
      </c>
      <c r="K95" s="9">
        <v>659612552893.20874</v>
      </c>
      <c r="L95" s="9">
        <v>394248322945.39771</v>
      </c>
      <c r="M95" s="9">
        <v>396591931533.54022</v>
      </c>
      <c r="N95" s="9">
        <v>456537760531.36945</v>
      </c>
      <c r="O95" s="9">
        <v>375178548796.24219</v>
      </c>
      <c r="P95" s="9">
        <v>430139665519.88409</v>
      </c>
      <c r="Q95" s="9">
        <v>480139557622.83575</v>
      </c>
      <c r="R95" s="9">
        <v>481377008967.60162</v>
      </c>
      <c r="S95" s="9">
        <v>442059096604.30743</v>
      </c>
      <c r="T95" s="9">
        <v>366045232599.87036</v>
      </c>
      <c r="U95" s="9">
        <v>241858911283.58633</v>
      </c>
      <c r="V95" s="9">
        <v>413014433151.67645</v>
      </c>
      <c r="W95" s="9">
        <v>394560207215.31146</v>
      </c>
      <c r="X95" s="9">
        <v>407425877696.59528</v>
      </c>
      <c r="Y95" s="9">
        <v>388570202097.02466</v>
      </c>
      <c r="Z95" s="9">
        <v>282065511390.51154</v>
      </c>
      <c r="AA95" s="9">
        <v>250842438474.36655</v>
      </c>
      <c r="AB95" s="9">
        <v>269534421087.20236</v>
      </c>
      <c r="AC95" s="9">
        <v>260606244458.88925</v>
      </c>
      <c r="AD95" s="9">
        <v>312507838293.65173</v>
      </c>
      <c r="AE95" s="9">
        <v>336602409060.30841</v>
      </c>
      <c r="AF95" s="9">
        <v>337649800952.43292</v>
      </c>
      <c r="AG95" s="10" t="s">
        <v>200</v>
      </c>
    </row>
    <row r="96" spans="1:33" x14ac:dyDescent="0.25">
      <c r="A96" s="20" t="s">
        <v>36</v>
      </c>
      <c r="B96" s="8" t="s">
        <v>187</v>
      </c>
      <c r="C96" s="8" t="s">
        <v>147</v>
      </c>
      <c r="D96" s="8" t="s">
        <v>188</v>
      </c>
      <c r="E96" s="8" t="s">
        <v>48</v>
      </c>
      <c r="F96" s="8" t="s">
        <v>40</v>
      </c>
      <c r="G96" s="8" t="s">
        <v>41</v>
      </c>
      <c r="H96" s="8" t="s">
        <v>176</v>
      </c>
      <c r="I96" s="10" t="s">
        <v>117</v>
      </c>
      <c r="J96" s="9">
        <v>311950</v>
      </c>
      <c r="K96" s="9">
        <v>321375</v>
      </c>
      <c r="L96" s="9">
        <v>312729</v>
      </c>
      <c r="M96" s="9">
        <v>398420.67</v>
      </c>
      <c r="N96" s="9">
        <v>405596.98</v>
      </c>
      <c r="O96" s="9">
        <v>426018.03</v>
      </c>
      <c r="P96" s="9">
        <v>425117.05</v>
      </c>
      <c r="Q96" s="9">
        <v>439074</v>
      </c>
      <c r="R96" s="9">
        <v>388137.00000000006</v>
      </c>
      <c r="S96" s="9">
        <v>500804.39782258141</v>
      </c>
      <c r="T96" s="9">
        <v>473231.0483870969</v>
      </c>
      <c r="U96" s="9">
        <v>340271.78225806449</v>
      </c>
      <c r="V96" s="9">
        <v>33640.9</v>
      </c>
      <c r="W96" s="9"/>
      <c r="X96" s="9"/>
      <c r="Y96" s="9"/>
      <c r="Z96" s="9"/>
      <c r="AA96" s="9"/>
      <c r="AB96" s="9"/>
      <c r="AC96" s="9"/>
      <c r="AD96" s="9"/>
      <c r="AE96" s="9"/>
      <c r="AF96" s="9"/>
      <c r="AG96" s="10" t="s">
        <v>201</v>
      </c>
    </row>
    <row r="97" spans="1:33" x14ac:dyDescent="0.25">
      <c r="A97" s="20" t="s">
        <v>36</v>
      </c>
      <c r="B97" s="8" t="s">
        <v>187</v>
      </c>
      <c r="C97" s="8" t="s">
        <v>147</v>
      </c>
      <c r="D97" s="8" t="s">
        <v>188</v>
      </c>
      <c r="E97" s="8" t="s">
        <v>48</v>
      </c>
      <c r="F97" s="8" t="s">
        <v>40</v>
      </c>
      <c r="G97" s="8" t="s">
        <v>41</v>
      </c>
      <c r="H97" s="8" t="s">
        <v>81</v>
      </c>
      <c r="I97" s="10" t="s">
        <v>43</v>
      </c>
      <c r="J97" s="9"/>
      <c r="K97" s="9"/>
      <c r="L97" s="9"/>
      <c r="M97" s="9"/>
      <c r="N97" s="9"/>
      <c r="O97" s="9"/>
      <c r="P97" s="9"/>
      <c r="Q97" s="9"/>
      <c r="R97" s="9"/>
      <c r="S97" s="9">
        <v>8385149.1710197581</v>
      </c>
      <c r="T97" s="9">
        <v>13458544.297221599</v>
      </c>
      <c r="U97" s="9">
        <v>10394256.352196544</v>
      </c>
      <c r="V97" s="9">
        <v>10278764.112813534</v>
      </c>
      <c r="W97" s="9">
        <v>11176144.063522799</v>
      </c>
      <c r="X97" s="9">
        <v>11474161.722960651</v>
      </c>
      <c r="Y97" s="9">
        <v>11063432.00124922</v>
      </c>
      <c r="Z97" s="9">
        <v>10299130.7532792</v>
      </c>
      <c r="AA97" s="9">
        <v>7401381.8087445358</v>
      </c>
      <c r="AB97" s="9">
        <v>11348612.733291691</v>
      </c>
      <c r="AC97" s="9">
        <v>6663032.4045908796</v>
      </c>
      <c r="AD97" s="9">
        <v>9948029.7304809485</v>
      </c>
      <c r="AE97" s="9">
        <v>8630420.0304497201</v>
      </c>
      <c r="AF97" s="9">
        <v>10244493.199562771</v>
      </c>
      <c r="AG97" s="10" t="s">
        <v>202</v>
      </c>
    </row>
    <row r="98" spans="1:33" x14ac:dyDescent="0.25">
      <c r="A98" s="20" t="s">
        <v>172</v>
      </c>
      <c r="B98" s="8" t="s">
        <v>187</v>
      </c>
      <c r="C98" s="8" t="s">
        <v>147</v>
      </c>
      <c r="D98" s="8" t="s">
        <v>188</v>
      </c>
      <c r="E98" s="8" t="s">
        <v>48</v>
      </c>
      <c r="F98" s="8" t="s">
        <v>40</v>
      </c>
      <c r="G98" s="8" t="s">
        <v>41</v>
      </c>
      <c r="H98" s="8" t="s">
        <v>179</v>
      </c>
      <c r="I98" s="10" t="s">
        <v>43</v>
      </c>
      <c r="J98" s="9">
        <v>1031970461.0951009</v>
      </c>
      <c r="K98" s="9"/>
      <c r="L98" s="9"/>
      <c r="M98" s="9"/>
      <c r="N98" s="9">
        <v>386693999.99999994</v>
      </c>
      <c r="O98" s="9">
        <v>387566000</v>
      </c>
      <c r="P98" s="9">
        <v>373119010</v>
      </c>
      <c r="Q98" s="9">
        <v>6127657000</v>
      </c>
      <c r="R98" s="9">
        <v>435528000</v>
      </c>
      <c r="S98" s="9">
        <v>367316505.76368791</v>
      </c>
      <c r="T98" s="9"/>
      <c r="U98" s="9">
        <v>2378211477</v>
      </c>
      <c r="V98" s="9">
        <v>1480451788.6998122</v>
      </c>
      <c r="W98" s="9">
        <v>1538052578.0693808</v>
      </c>
      <c r="X98" s="9">
        <v>1476281172.7929261</v>
      </c>
      <c r="Y98" s="9">
        <v>1220234246.5422354</v>
      </c>
      <c r="Z98" s="9">
        <v>115065668.90642314</v>
      </c>
      <c r="AA98" s="9">
        <v>75478970.798220545</v>
      </c>
      <c r="AB98" s="9">
        <v>28019729.823627397</v>
      </c>
      <c r="AC98" s="9">
        <v>75248737.662572235</v>
      </c>
      <c r="AD98" s="9">
        <v>82616013.710332885</v>
      </c>
      <c r="AE98" s="9">
        <v>14752314.330236657</v>
      </c>
      <c r="AF98" s="9">
        <v>1305783.4485982319</v>
      </c>
      <c r="AG98" s="10" t="s">
        <v>203</v>
      </c>
    </row>
    <row r="99" spans="1:33" x14ac:dyDescent="0.25">
      <c r="A99" s="20" t="s">
        <v>47</v>
      </c>
      <c r="B99" s="8" t="s">
        <v>187</v>
      </c>
      <c r="C99" s="8" t="s">
        <v>147</v>
      </c>
      <c r="D99" s="8" t="s">
        <v>188</v>
      </c>
      <c r="E99" s="8" t="s">
        <v>48</v>
      </c>
      <c r="F99" s="8" t="s">
        <v>40</v>
      </c>
      <c r="G99" s="8" t="s">
        <v>41</v>
      </c>
      <c r="H99" s="8" t="s">
        <v>61</v>
      </c>
      <c r="I99" s="10" t="s">
        <v>50</v>
      </c>
      <c r="J99" s="9"/>
      <c r="K99" s="9"/>
      <c r="L99" s="9"/>
      <c r="M99" s="9"/>
      <c r="N99" s="9"/>
      <c r="O99" s="9"/>
      <c r="P99" s="9"/>
      <c r="Q99" s="9"/>
      <c r="R99" s="9"/>
      <c r="S99" s="9"/>
      <c r="T99" s="9">
        <v>880.42446108140848</v>
      </c>
      <c r="U99" s="9">
        <v>133.73785519193564</v>
      </c>
      <c r="V99" s="9">
        <v>548.52906756456252</v>
      </c>
      <c r="W99" s="9">
        <v>5595.4189380241969</v>
      </c>
      <c r="X99" s="9">
        <v>8512.8477820084099</v>
      </c>
      <c r="Y99" s="9">
        <v>11376.918368653671</v>
      </c>
      <c r="Z99" s="9">
        <v>18562.557891955523</v>
      </c>
      <c r="AA99" s="9">
        <v>21650.349234883564</v>
      </c>
      <c r="AB99" s="9">
        <v>26904.672580642768</v>
      </c>
      <c r="AC99" s="9">
        <v>45022.245068913697</v>
      </c>
      <c r="AD99" s="9">
        <v>48073.058979457972</v>
      </c>
      <c r="AE99" s="9">
        <v>67525.372333306557</v>
      </c>
      <c r="AF99" s="9">
        <v>164879.953545511</v>
      </c>
      <c r="AG99" s="10" t="s">
        <v>204</v>
      </c>
    </row>
    <row r="100" spans="1:33" x14ac:dyDescent="0.25">
      <c r="A100" s="20" t="s">
        <v>36</v>
      </c>
      <c r="B100" s="8" t="s">
        <v>187</v>
      </c>
      <c r="C100" s="8" t="s">
        <v>147</v>
      </c>
      <c r="D100" s="8" t="s">
        <v>188</v>
      </c>
      <c r="E100" s="8" t="s">
        <v>48</v>
      </c>
      <c r="F100" s="8" t="s">
        <v>40</v>
      </c>
      <c r="G100" s="8" t="s">
        <v>41</v>
      </c>
      <c r="H100" s="8" t="s">
        <v>127</v>
      </c>
      <c r="I100" s="10" t="s">
        <v>50</v>
      </c>
      <c r="J100" s="9">
        <v>2416239.9999999921</v>
      </c>
      <c r="K100" s="9">
        <v>3648371.9999999995</v>
      </c>
      <c r="L100" s="9">
        <v>1669374</v>
      </c>
      <c r="M100" s="9">
        <v>307482</v>
      </c>
      <c r="N100" s="9"/>
      <c r="O100" s="9">
        <v>159642</v>
      </c>
      <c r="P100" s="9">
        <v>142674</v>
      </c>
      <c r="Q100" s="9">
        <v>44310</v>
      </c>
      <c r="R100" s="9"/>
      <c r="S100" s="9"/>
      <c r="T100" s="9"/>
      <c r="U100" s="9"/>
      <c r="V100" s="9"/>
      <c r="W100" s="9"/>
      <c r="X100" s="9"/>
      <c r="Y100" s="9"/>
      <c r="Z100" s="9"/>
      <c r="AA100" s="9"/>
      <c r="AB100" s="9"/>
      <c r="AC100" s="9"/>
      <c r="AD100" s="9"/>
      <c r="AE100" s="9"/>
      <c r="AF100" s="9"/>
      <c r="AG100" s="10" t="s">
        <v>205</v>
      </c>
    </row>
    <row r="101" spans="1:33" x14ac:dyDescent="0.25">
      <c r="A101" s="20" t="s">
        <v>36</v>
      </c>
      <c r="B101" s="8" t="s">
        <v>187</v>
      </c>
      <c r="C101" s="8" t="s">
        <v>147</v>
      </c>
      <c r="D101" s="8" t="s">
        <v>188</v>
      </c>
      <c r="E101" s="8" t="s">
        <v>48</v>
      </c>
      <c r="F101" s="8" t="s">
        <v>40</v>
      </c>
      <c r="G101" s="8" t="s">
        <v>41</v>
      </c>
      <c r="H101" s="8" t="s">
        <v>185</v>
      </c>
      <c r="I101" s="10" t="s">
        <v>50</v>
      </c>
      <c r="J101" s="9">
        <v>1380392.5925925921</v>
      </c>
      <c r="K101" s="9">
        <v>10962</v>
      </c>
      <c r="L101" s="9"/>
      <c r="M101" s="9"/>
      <c r="N101" s="9"/>
      <c r="O101" s="9"/>
      <c r="P101" s="9"/>
      <c r="Q101" s="9"/>
      <c r="R101" s="9">
        <v>14406</v>
      </c>
      <c r="S101" s="9"/>
      <c r="T101" s="9"/>
      <c r="U101" s="9"/>
      <c r="V101" s="9"/>
      <c r="W101" s="9"/>
      <c r="X101" s="9"/>
      <c r="Y101" s="9"/>
      <c r="Z101" s="9"/>
      <c r="AA101" s="9"/>
      <c r="AB101" s="9"/>
      <c r="AC101" s="9"/>
      <c r="AD101" s="9"/>
      <c r="AE101" s="9"/>
      <c r="AF101" s="9"/>
      <c r="AG101" s="10" t="s">
        <v>206</v>
      </c>
    </row>
    <row r="102" spans="1:33" x14ac:dyDescent="0.25">
      <c r="A102" s="20" t="s">
        <v>47</v>
      </c>
      <c r="B102" s="8" t="s">
        <v>187</v>
      </c>
      <c r="C102" s="8" t="s">
        <v>147</v>
      </c>
      <c r="D102" s="8" t="s">
        <v>207</v>
      </c>
      <c r="E102" s="8" t="s">
        <v>48</v>
      </c>
      <c r="F102" s="8" t="s">
        <v>40</v>
      </c>
      <c r="G102" s="8" t="s">
        <v>41</v>
      </c>
      <c r="H102" s="8" t="s">
        <v>49</v>
      </c>
      <c r="I102" s="10" t="s">
        <v>50</v>
      </c>
      <c r="J102" s="9">
        <v>6930.9878152229594</v>
      </c>
      <c r="K102" s="9">
        <v>6876.8347725949407</v>
      </c>
      <c r="L102" s="9">
        <v>4727.0628171393219</v>
      </c>
      <c r="M102" s="9">
        <v>1189.1495868903078</v>
      </c>
      <c r="N102" s="9">
        <v>1684.4759807699843</v>
      </c>
      <c r="O102" s="9">
        <v>3367.5804661399152</v>
      </c>
      <c r="P102" s="9">
        <v>22570.429068820402</v>
      </c>
      <c r="Q102" s="9">
        <v>21066.803039041984</v>
      </c>
      <c r="R102" s="9">
        <v>14740.369686190663</v>
      </c>
      <c r="S102" s="9">
        <v>8487.7278579409085</v>
      </c>
      <c r="T102" s="9">
        <v>4468.3919210864169</v>
      </c>
      <c r="U102" s="9">
        <v>1146.1017201828454</v>
      </c>
      <c r="V102" s="9">
        <v>13983.503376362907</v>
      </c>
      <c r="W102" s="9">
        <v>39663.268297629773</v>
      </c>
      <c r="X102" s="9">
        <v>45508.625138939511</v>
      </c>
      <c r="Y102" s="9">
        <v>87400.128678374327</v>
      </c>
      <c r="Z102" s="9">
        <v>170887.92228691475</v>
      </c>
      <c r="AA102" s="9">
        <v>135415.84778056626</v>
      </c>
      <c r="AB102" s="9">
        <v>123589.99345684168</v>
      </c>
      <c r="AC102" s="9">
        <v>140564.97656821113</v>
      </c>
      <c r="AD102" s="9">
        <v>157932.48809853371</v>
      </c>
      <c r="AE102" s="9">
        <v>188572.93356827111</v>
      </c>
      <c r="AF102" s="9">
        <v>174452.02613476876</v>
      </c>
      <c r="AG102" s="10" t="s">
        <v>208</v>
      </c>
    </row>
    <row r="103" spans="1:33" x14ac:dyDescent="0.25">
      <c r="A103" s="20" t="s">
        <v>47</v>
      </c>
      <c r="B103" s="8" t="s">
        <v>187</v>
      </c>
      <c r="C103" s="8" t="s">
        <v>147</v>
      </c>
      <c r="D103" s="8" t="s">
        <v>207</v>
      </c>
      <c r="E103" s="8" t="s">
        <v>48</v>
      </c>
      <c r="F103" s="8" t="s">
        <v>40</v>
      </c>
      <c r="G103" s="8" t="s">
        <v>41</v>
      </c>
      <c r="H103" s="8" t="s">
        <v>163</v>
      </c>
      <c r="I103" s="10" t="s">
        <v>117</v>
      </c>
      <c r="J103" s="9">
        <v>90134.382169780394</v>
      </c>
      <c r="K103" s="9"/>
      <c r="L103" s="9"/>
      <c r="M103" s="9"/>
      <c r="N103" s="9"/>
      <c r="O103" s="9"/>
      <c r="P103" s="9"/>
      <c r="Q103" s="9"/>
      <c r="R103" s="9"/>
      <c r="S103" s="9"/>
      <c r="T103" s="9"/>
      <c r="U103" s="9"/>
      <c r="V103" s="9">
        <v>55601</v>
      </c>
      <c r="W103" s="9">
        <v>22366.8770616947</v>
      </c>
      <c r="X103" s="9">
        <v>378695.89999999997</v>
      </c>
      <c r="Y103" s="9">
        <v>356344</v>
      </c>
      <c r="Z103" s="9">
        <v>426516</v>
      </c>
      <c r="AA103" s="9">
        <v>275904.609</v>
      </c>
      <c r="AB103" s="9">
        <v>357397</v>
      </c>
      <c r="AC103" s="9">
        <v>369174.02</v>
      </c>
      <c r="AD103" s="9">
        <v>371470.99</v>
      </c>
      <c r="AE103" s="9">
        <v>357665.20999999996</v>
      </c>
      <c r="AF103" s="9">
        <v>348357.44999999995</v>
      </c>
      <c r="AG103" s="10" t="s">
        <v>209</v>
      </c>
    </row>
    <row r="104" spans="1:33" x14ac:dyDescent="0.25">
      <c r="A104" s="20" t="s">
        <v>47</v>
      </c>
      <c r="B104" s="8" t="s">
        <v>187</v>
      </c>
      <c r="C104" s="8" t="s">
        <v>147</v>
      </c>
      <c r="D104" s="8" t="s">
        <v>207</v>
      </c>
      <c r="E104" s="8" t="s">
        <v>48</v>
      </c>
      <c r="F104" s="8" t="s">
        <v>40</v>
      </c>
      <c r="G104" s="8" t="s">
        <v>41</v>
      </c>
      <c r="H104" s="8" t="s">
        <v>68</v>
      </c>
      <c r="I104" s="10" t="s">
        <v>43</v>
      </c>
      <c r="J104" s="9"/>
      <c r="K104" s="9"/>
      <c r="L104" s="9"/>
      <c r="M104" s="9"/>
      <c r="N104" s="9"/>
      <c r="O104" s="9"/>
      <c r="P104" s="9"/>
      <c r="Q104" s="9"/>
      <c r="R104" s="9"/>
      <c r="S104" s="9"/>
      <c r="T104" s="9"/>
      <c r="U104" s="9">
        <v>5813715532.9955006</v>
      </c>
      <c r="V104" s="9">
        <v>5418089511.8636503</v>
      </c>
      <c r="W104" s="9">
        <v>5392819728</v>
      </c>
      <c r="X104" s="9">
        <v>5551177092.9900007</v>
      </c>
      <c r="Y104" s="9">
        <v>5195984555</v>
      </c>
      <c r="Z104" s="9">
        <v>5215612615</v>
      </c>
      <c r="AA104" s="9">
        <v>4485234180</v>
      </c>
      <c r="AB104" s="9">
        <v>3163063308</v>
      </c>
      <c r="AC104" s="9">
        <v>2052390789</v>
      </c>
      <c r="AD104" s="9">
        <v>2148524739</v>
      </c>
      <c r="AE104" s="9">
        <v>2085732158</v>
      </c>
      <c r="AF104" s="9">
        <v>1534057723</v>
      </c>
      <c r="AG104" s="10" t="s">
        <v>210</v>
      </c>
    </row>
    <row r="105" spans="1:33" x14ac:dyDescent="0.25">
      <c r="A105" s="20" t="s">
        <v>47</v>
      </c>
      <c r="B105" s="8" t="s">
        <v>187</v>
      </c>
      <c r="C105" s="8" t="s">
        <v>147</v>
      </c>
      <c r="D105" s="8" t="s">
        <v>207</v>
      </c>
      <c r="E105" s="8" t="s">
        <v>48</v>
      </c>
      <c r="F105" s="8" t="s">
        <v>40</v>
      </c>
      <c r="G105" s="8" t="s">
        <v>41</v>
      </c>
      <c r="H105" s="8" t="s">
        <v>72</v>
      </c>
      <c r="I105" s="10" t="s">
        <v>43</v>
      </c>
      <c r="J105" s="9"/>
      <c r="K105" s="9">
        <v>1501570749.1082053</v>
      </c>
      <c r="L105" s="9">
        <v>1673911661.2267604</v>
      </c>
      <c r="M105" s="9">
        <v>2640966706.3020229</v>
      </c>
      <c r="N105" s="9">
        <v>1988713436.3852551</v>
      </c>
      <c r="O105" s="9">
        <v>2598444149.82164</v>
      </c>
      <c r="P105" s="9">
        <v>2625744351.9619484</v>
      </c>
      <c r="Q105" s="9">
        <v>2643368608.7990494</v>
      </c>
      <c r="R105" s="9">
        <v>2622997621.8787136</v>
      </c>
      <c r="S105" s="9">
        <v>3876616833.5101075</v>
      </c>
      <c r="T105" s="9">
        <v>3403422238.7564821</v>
      </c>
      <c r="U105" s="9">
        <v>342904985.97458237</v>
      </c>
      <c r="V105" s="9"/>
      <c r="W105" s="9"/>
      <c r="X105" s="9"/>
      <c r="Y105" s="9"/>
      <c r="Z105" s="9"/>
      <c r="AA105" s="9"/>
      <c r="AB105" s="9"/>
      <c r="AC105" s="9"/>
      <c r="AD105" s="9"/>
      <c r="AE105" s="9"/>
      <c r="AF105" s="9"/>
      <c r="AG105" s="10" t="s">
        <v>211</v>
      </c>
    </row>
    <row r="106" spans="1:33" x14ac:dyDescent="0.25">
      <c r="A106" s="20" t="s">
        <v>36</v>
      </c>
      <c r="B106" s="8" t="s">
        <v>187</v>
      </c>
      <c r="C106" s="8" t="s">
        <v>147</v>
      </c>
      <c r="D106" s="8" t="s">
        <v>207</v>
      </c>
      <c r="E106" s="8" t="s">
        <v>48</v>
      </c>
      <c r="F106" s="8" t="s">
        <v>40</v>
      </c>
      <c r="G106" s="8" t="s">
        <v>41</v>
      </c>
      <c r="H106" s="8" t="s">
        <v>52</v>
      </c>
      <c r="I106" s="10" t="s">
        <v>50</v>
      </c>
      <c r="J106" s="9">
        <v>12637169.012184776</v>
      </c>
      <c r="K106" s="9">
        <v>10188917.165227406</v>
      </c>
      <c r="L106" s="9">
        <v>4502371.8971828604</v>
      </c>
      <c r="M106" s="9">
        <v>5062236.3504131101</v>
      </c>
      <c r="N106" s="9">
        <v>4851380.6640192298</v>
      </c>
      <c r="O106" s="9">
        <v>5595359.6795338588</v>
      </c>
      <c r="P106" s="9">
        <v>4994498.4109311793</v>
      </c>
      <c r="Q106" s="9">
        <v>5126957.1969609577</v>
      </c>
      <c r="R106" s="9">
        <v>5024629.630313809</v>
      </c>
      <c r="S106" s="9">
        <v>4300337.4700233582</v>
      </c>
      <c r="T106" s="9">
        <v>3010225.1030029082</v>
      </c>
      <c r="U106" s="9">
        <v>340473.63562523964</v>
      </c>
      <c r="V106" s="9">
        <v>2549539.6108617708</v>
      </c>
      <c r="W106" s="9">
        <v>2377400.8651925856</v>
      </c>
      <c r="X106" s="9">
        <v>2419608.3628633888</v>
      </c>
      <c r="Y106" s="9">
        <v>2461020.8883358422</v>
      </c>
      <c r="Z106" s="9">
        <v>3699883.9662414654</v>
      </c>
      <c r="AA106" s="9">
        <v>2777504.4866865207</v>
      </c>
      <c r="AB106" s="9">
        <v>2390189.0510928975</v>
      </c>
      <c r="AC106" s="9">
        <v>2175009.4383913777</v>
      </c>
      <c r="AD106" s="9">
        <v>1817037.8017218213</v>
      </c>
      <c r="AE106" s="9">
        <v>1904663.3310847508</v>
      </c>
      <c r="AF106" s="9">
        <v>1508251.3294982023</v>
      </c>
      <c r="AG106" s="10" t="s">
        <v>212</v>
      </c>
    </row>
    <row r="107" spans="1:33" x14ac:dyDescent="0.25">
      <c r="A107" s="20" t="s">
        <v>47</v>
      </c>
      <c r="B107" s="8" t="s">
        <v>187</v>
      </c>
      <c r="C107" s="8" t="s">
        <v>147</v>
      </c>
      <c r="D107" s="8" t="s">
        <v>207</v>
      </c>
      <c r="E107" s="8" t="s">
        <v>48</v>
      </c>
      <c r="F107" s="8" t="s">
        <v>40</v>
      </c>
      <c r="G107" s="8" t="s">
        <v>41</v>
      </c>
      <c r="H107" s="8" t="s">
        <v>78</v>
      </c>
      <c r="I107" s="10" t="s">
        <v>43</v>
      </c>
      <c r="J107" s="9"/>
      <c r="K107" s="9">
        <v>910064209.27467299</v>
      </c>
      <c r="L107" s="9">
        <v>1124005945.3032098</v>
      </c>
      <c r="M107" s="9">
        <v>1171971462.5445893</v>
      </c>
      <c r="N107" s="9">
        <v>1094745541.0225918</v>
      </c>
      <c r="O107" s="9">
        <v>1287747217.5980971</v>
      </c>
      <c r="P107" s="9">
        <v>1334191438.7633772</v>
      </c>
      <c r="Q107" s="9">
        <v>1400112960.7609992</v>
      </c>
      <c r="R107" s="9">
        <v>1425286563.6147425</v>
      </c>
      <c r="S107" s="9">
        <v>2986690172.3365064</v>
      </c>
      <c r="T107" s="9">
        <v>5107265498.8204527</v>
      </c>
      <c r="U107" s="9">
        <v>3270040000</v>
      </c>
      <c r="V107" s="9">
        <v>6056000</v>
      </c>
      <c r="W107" s="9"/>
      <c r="X107" s="9"/>
      <c r="Y107" s="9"/>
      <c r="Z107" s="9"/>
      <c r="AA107" s="9"/>
      <c r="AB107" s="9"/>
      <c r="AC107" s="9"/>
      <c r="AD107" s="9"/>
      <c r="AE107" s="9"/>
      <c r="AF107" s="9"/>
      <c r="AG107" s="10" t="s">
        <v>213</v>
      </c>
    </row>
    <row r="108" spans="1:33" x14ac:dyDescent="0.25">
      <c r="A108" s="20" t="s">
        <v>36</v>
      </c>
      <c r="B108" s="8" t="s">
        <v>187</v>
      </c>
      <c r="C108" s="8" t="s">
        <v>147</v>
      </c>
      <c r="D108" s="8" t="s">
        <v>207</v>
      </c>
      <c r="E108" s="8" t="s">
        <v>48</v>
      </c>
      <c r="F108" s="8" t="s">
        <v>40</v>
      </c>
      <c r="G108" s="8" t="s">
        <v>41</v>
      </c>
      <c r="H108" s="8" t="s">
        <v>42</v>
      </c>
      <c r="I108" s="10" t="s">
        <v>43</v>
      </c>
      <c r="J108" s="9">
        <v>128445530037.89458</v>
      </c>
      <c r="K108" s="9">
        <v>118463131964.78304</v>
      </c>
      <c r="L108" s="9">
        <v>89081924341.001572</v>
      </c>
      <c r="M108" s="9">
        <v>97745197997.605759</v>
      </c>
      <c r="N108" s="9">
        <v>102027498471.5472</v>
      </c>
      <c r="O108" s="9">
        <v>115644333496.56146</v>
      </c>
      <c r="P108" s="9">
        <v>164111062080.05161</v>
      </c>
      <c r="Q108" s="9">
        <v>186445280339.75833</v>
      </c>
      <c r="R108" s="9">
        <v>202212211269.21371</v>
      </c>
      <c r="S108" s="9">
        <v>180924382701.69312</v>
      </c>
      <c r="T108" s="9">
        <v>215837013791.90845</v>
      </c>
      <c r="U108" s="9">
        <v>188498821589.44656</v>
      </c>
      <c r="V108" s="9">
        <v>258410789278.98807</v>
      </c>
      <c r="W108" s="9">
        <v>246267228549.08395</v>
      </c>
      <c r="X108" s="9">
        <v>248724651512.75131</v>
      </c>
      <c r="Y108" s="9">
        <v>254998669030.77695</v>
      </c>
      <c r="Z108" s="9">
        <v>231957700952.82541</v>
      </c>
      <c r="AA108" s="9">
        <v>213536080396.03979</v>
      </c>
      <c r="AB108" s="9">
        <v>207521638622.9111</v>
      </c>
      <c r="AC108" s="9">
        <v>199313831125.375</v>
      </c>
      <c r="AD108" s="9">
        <v>209152727132.91467</v>
      </c>
      <c r="AE108" s="9">
        <v>218690324705.44351</v>
      </c>
      <c r="AF108" s="9">
        <v>218039036850.90146</v>
      </c>
      <c r="AG108" s="10" t="s">
        <v>214</v>
      </c>
    </row>
    <row r="109" spans="1:33" x14ac:dyDescent="0.25">
      <c r="A109" s="20" t="s">
        <v>36</v>
      </c>
      <c r="B109" s="8" t="s">
        <v>187</v>
      </c>
      <c r="C109" s="8" t="s">
        <v>147</v>
      </c>
      <c r="D109" s="8" t="s">
        <v>207</v>
      </c>
      <c r="E109" s="8" t="s">
        <v>48</v>
      </c>
      <c r="F109" s="8" t="s">
        <v>40</v>
      </c>
      <c r="G109" s="8" t="s">
        <v>41</v>
      </c>
      <c r="H109" s="8" t="s">
        <v>81</v>
      </c>
      <c r="I109" s="10" t="s">
        <v>43</v>
      </c>
      <c r="J109" s="9"/>
      <c r="K109" s="9"/>
      <c r="L109" s="9"/>
      <c r="M109" s="9"/>
      <c r="N109" s="9"/>
      <c r="O109" s="9"/>
      <c r="P109" s="9"/>
      <c r="Q109" s="9"/>
      <c r="R109" s="9"/>
      <c r="S109" s="9">
        <v>373164.96328261029</v>
      </c>
      <c r="T109" s="9">
        <v>137222.80263456699</v>
      </c>
      <c r="U109" s="9"/>
      <c r="V109" s="9">
        <v>12989170.830730794</v>
      </c>
      <c r="W109" s="9">
        <v>15582679.575265458</v>
      </c>
      <c r="X109" s="9">
        <v>7879511.2429731423</v>
      </c>
      <c r="Y109" s="9">
        <v>4421645.8463460337</v>
      </c>
      <c r="Z109" s="9">
        <v>3633282.7763897567</v>
      </c>
      <c r="AA109" s="9">
        <v>7094264.5221736403</v>
      </c>
      <c r="AB109" s="9">
        <v>4593678.9506558403</v>
      </c>
      <c r="AC109" s="9">
        <v>7221296.0649594003</v>
      </c>
      <c r="AD109" s="9">
        <v>6724770.4559650226</v>
      </c>
      <c r="AE109" s="9">
        <v>4908115.2404747</v>
      </c>
      <c r="AF109" s="9">
        <v>10277918.488444721</v>
      </c>
      <c r="AG109" s="10" t="s">
        <v>215</v>
      </c>
    </row>
    <row r="110" spans="1:33" x14ac:dyDescent="0.25">
      <c r="A110" s="20" t="s">
        <v>172</v>
      </c>
      <c r="B110" s="8" t="s">
        <v>187</v>
      </c>
      <c r="C110" s="8" t="s">
        <v>147</v>
      </c>
      <c r="D110" s="8" t="s">
        <v>207</v>
      </c>
      <c r="E110" s="8" t="s">
        <v>48</v>
      </c>
      <c r="F110" s="8" t="s">
        <v>40</v>
      </c>
      <c r="G110" s="8" t="s">
        <v>41</v>
      </c>
      <c r="H110" s="8" t="s">
        <v>179</v>
      </c>
      <c r="I110" s="10" t="s">
        <v>43</v>
      </c>
      <c r="J110" s="9"/>
      <c r="K110" s="9"/>
      <c r="L110" s="9"/>
      <c r="M110" s="9"/>
      <c r="N110" s="9"/>
      <c r="O110" s="9"/>
      <c r="P110" s="9"/>
      <c r="Q110" s="9"/>
      <c r="R110" s="9">
        <v>816453000</v>
      </c>
      <c r="S110" s="9"/>
      <c r="T110" s="9"/>
      <c r="U110" s="9"/>
      <c r="V110" s="9"/>
      <c r="W110" s="9"/>
      <c r="X110" s="9"/>
      <c r="Y110" s="9"/>
      <c r="Z110" s="9"/>
      <c r="AA110" s="9"/>
      <c r="AB110" s="9"/>
      <c r="AC110" s="9"/>
      <c r="AD110" s="9"/>
      <c r="AE110" s="9"/>
      <c r="AF110" s="9"/>
      <c r="AG110" s="10" t="s">
        <v>216</v>
      </c>
    </row>
    <row r="111" spans="1:33" x14ac:dyDescent="0.25">
      <c r="A111" s="20" t="s">
        <v>47</v>
      </c>
      <c r="B111" s="8" t="s">
        <v>187</v>
      </c>
      <c r="C111" s="8" t="s">
        <v>147</v>
      </c>
      <c r="D111" s="8" t="s">
        <v>207</v>
      </c>
      <c r="E111" s="8" t="s">
        <v>48</v>
      </c>
      <c r="F111" s="8" t="s">
        <v>40</v>
      </c>
      <c r="G111" s="8" t="s">
        <v>41</v>
      </c>
      <c r="H111" s="8" t="s">
        <v>61</v>
      </c>
      <c r="I111" s="10" t="s">
        <v>50</v>
      </c>
      <c r="J111" s="9"/>
      <c r="K111" s="9"/>
      <c r="L111" s="9"/>
      <c r="M111" s="9"/>
      <c r="N111" s="9"/>
      <c r="O111" s="9"/>
      <c r="P111" s="9"/>
      <c r="Q111" s="9"/>
      <c r="R111" s="9"/>
      <c r="S111" s="9"/>
      <c r="T111" s="9">
        <v>1630.8558006385651</v>
      </c>
      <c r="U111" s="9">
        <v>164.86265457745952</v>
      </c>
      <c r="V111" s="9">
        <v>6170.5857618663358</v>
      </c>
      <c r="W111" s="9">
        <v>77430.65750978468</v>
      </c>
      <c r="X111" s="9">
        <v>76879.658997671664</v>
      </c>
      <c r="Y111" s="9">
        <v>114152.6319857834</v>
      </c>
      <c r="Z111" s="9">
        <v>267471.37447162095</v>
      </c>
      <c r="AA111" s="9">
        <v>267586.19653291319</v>
      </c>
      <c r="AB111" s="9">
        <v>257041.63545026057</v>
      </c>
      <c r="AC111" s="9">
        <v>410526.7660404112</v>
      </c>
      <c r="AD111" s="9">
        <v>349118.89617964474</v>
      </c>
      <c r="AE111" s="9">
        <v>611739.89934697771</v>
      </c>
      <c r="AF111" s="9">
        <v>855479.33736702881</v>
      </c>
      <c r="AG111" s="10" t="s">
        <v>217</v>
      </c>
    </row>
    <row r="112" spans="1:33" x14ac:dyDescent="0.25">
      <c r="A112" s="20" t="s">
        <v>36</v>
      </c>
      <c r="B112" s="8" t="s">
        <v>187</v>
      </c>
      <c r="C112" s="8" t="s">
        <v>147</v>
      </c>
      <c r="D112" s="8" t="s">
        <v>207</v>
      </c>
      <c r="E112" s="8" t="s">
        <v>48</v>
      </c>
      <c r="F112" s="8" t="s">
        <v>40</v>
      </c>
      <c r="G112" s="8" t="s">
        <v>41</v>
      </c>
      <c r="H112" s="8" t="s">
        <v>127</v>
      </c>
      <c r="I112" s="10" t="s">
        <v>50</v>
      </c>
      <c r="J112" s="9">
        <v>1211320.0000000016</v>
      </c>
      <c r="K112" s="9">
        <v>17022936</v>
      </c>
      <c r="L112" s="9"/>
      <c r="M112" s="9">
        <v>134526</v>
      </c>
      <c r="N112" s="9"/>
      <c r="O112" s="9"/>
      <c r="P112" s="9">
        <v>498162</v>
      </c>
      <c r="Q112" s="9">
        <v>682248</v>
      </c>
      <c r="R112" s="9">
        <v>375648</v>
      </c>
      <c r="S112" s="9">
        <v>429039.54857142834</v>
      </c>
      <c r="T112" s="9">
        <v>422478.81800000119</v>
      </c>
      <c r="U112" s="9">
        <v>88536</v>
      </c>
      <c r="V112" s="9"/>
      <c r="W112" s="9"/>
      <c r="X112" s="9"/>
      <c r="Y112" s="9">
        <v>23706</v>
      </c>
      <c r="Z112" s="9"/>
      <c r="AA112" s="9"/>
      <c r="AB112" s="9"/>
      <c r="AC112" s="9"/>
      <c r="AD112" s="9"/>
      <c r="AE112" s="9"/>
      <c r="AF112" s="9"/>
      <c r="AG112" s="10" t="s">
        <v>218</v>
      </c>
    </row>
    <row r="113" spans="1:33" x14ac:dyDescent="0.25">
      <c r="A113" s="20" t="s">
        <v>36</v>
      </c>
      <c r="B113" s="8" t="s">
        <v>63</v>
      </c>
      <c r="C113" s="8" t="s">
        <v>219</v>
      </c>
      <c r="D113" s="8" t="s">
        <v>159</v>
      </c>
      <c r="E113" s="8" t="s">
        <v>66</v>
      </c>
      <c r="F113" s="8" t="s">
        <v>40</v>
      </c>
      <c r="G113" s="8" t="s">
        <v>41</v>
      </c>
      <c r="H113" s="8" t="s">
        <v>160</v>
      </c>
      <c r="I113" s="10" t="s">
        <v>43</v>
      </c>
      <c r="J113" s="9"/>
      <c r="K113" s="9"/>
      <c r="L113" s="9"/>
      <c r="M113" s="9"/>
      <c r="N113" s="9"/>
      <c r="O113" s="9"/>
      <c r="P113" s="9"/>
      <c r="Q113" s="9"/>
      <c r="R113" s="9"/>
      <c r="S113" s="9"/>
      <c r="T113" s="9"/>
      <c r="U113" s="9">
        <v>6260710.492816668</v>
      </c>
      <c r="V113" s="9">
        <v>11484525.227401314</v>
      </c>
      <c r="W113" s="9">
        <v>5280661670.5144196</v>
      </c>
      <c r="X113" s="9">
        <v>4844378218.0602827</v>
      </c>
      <c r="Y113" s="9">
        <v>2771282345.5868783</v>
      </c>
      <c r="Z113" s="9">
        <v>1969683628.2235172</v>
      </c>
      <c r="AA113" s="9">
        <v>1518513034.3079605</v>
      </c>
      <c r="AB113" s="9">
        <v>720376080.02376127</v>
      </c>
      <c r="AC113" s="9">
        <v>717100603.02115214</v>
      </c>
      <c r="AD113" s="9">
        <v>404786382.01631469</v>
      </c>
      <c r="AE113" s="9">
        <v>260982854.06935057</v>
      </c>
      <c r="AF113" s="9">
        <v>489539396.59066492</v>
      </c>
      <c r="AG113" s="10" t="s">
        <v>220</v>
      </c>
    </row>
    <row r="114" spans="1:33" x14ac:dyDescent="0.25">
      <c r="A114" s="20" t="s">
        <v>47</v>
      </c>
      <c r="B114" s="8" t="s">
        <v>63</v>
      </c>
      <c r="C114" s="8" t="s">
        <v>219</v>
      </c>
      <c r="D114" s="8" t="s">
        <v>159</v>
      </c>
      <c r="E114" s="8" t="s">
        <v>66</v>
      </c>
      <c r="F114" s="8" t="s">
        <v>40</v>
      </c>
      <c r="G114" s="8" t="s">
        <v>41</v>
      </c>
      <c r="H114" s="8" t="s">
        <v>49</v>
      </c>
      <c r="I114" s="10" t="s">
        <v>50</v>
      </c>
      <c r="J114" s="9">
        <v>97.218927896359745</v>
      </c>
      <c r="K114" s="9">
        <v>119.65933029160223</v>
      </c>
      <c r="L114" s="9">
        <v>9.725622648188665</v>
      </c>
      <c r="M114" s="9"/>
      <c r="N114" s="9">
        <v>0.12639712744424547</v>
      </c>
      <c r="O114" s="9">
        <v>0.47000541688045505</v>
      </c>
      <c r="P114" s="9"/>
      <c r="Q114" s="9"/>
      <c r="R114" s="9"/>
      <c r="S114" s="9">
        <v>135.00740339497935</v>
      </c>
      <c r="T114" s="9">
        <v>49.546450334001825</v>
      </c>
      <c r="U114" s="9">
        <v>82.288580036865028</v>
      </c>
      <c r="V114" s="9">
        <v>60.529739548690102</v>
      </c>
      <c r="W114" s="9">
        <v>651.14737499910075</v>
      </c>
      <c r="X114" s="9">
        <v>634.79916736358109</v>
      </c>
      <c r="Y114" s="9">
        <v>1315.6237170331722</v>
      </c>
      <c r="Z114" s="9">
        <v>4235.0808677641899</v>
      </c>
      <c r="AA114" s="9">
        <v>2531.4760057341268</v>
      </c>
      <c r="AB114" s="9">
        <v>3487.7002834715636</v>
      </c>
      <c r="AC114" s="9">
        <v>4531.0972637976047</v>
      </c>
      <c r="AD114" s="9">
        <v>5204.0619030749513</v>
      </c>
      <c r="AE114" s="9">
        <v>2650.5767238127796</v>
      </c>
      <c r="AF114" s="9">
        <v>3219.9433407841248</v>
      </c>
      <c r="AG114" s="10" t="s">
        <v>221</v>
      </c>
    </row>
    <row r="115" spans="1:33" x14ac:dyDescent="0.25">
      <c r="A115" s="20" t="s">
        <v>47</v>
      </c>
      <c r="B115" s="8" t="s">
        <v>63</v>
      </c>
      <c r="C115" s="8" t="s">
        <v>219</v>
      </c>
      <c r="D115" s="8" t="s">
        <v>159</v>
      </c>
      <c r="E115" s="8" t="s">
        <v>66</v>
      </c>
      <c r="F115" s="8" t="s">
        <v>40</v>
      </c>
      <c r="G115" s="8" t="s">
        <v>41</v>
      </c>
      <c r="H115" s="8" t="s">
        <v>163</v>
      </c>
      <c r="I115" s="10" t="s">
        <v>117</v>
      </c>
      <c r="J115" s="9">
        <v>1021016.2977039592</v>
      </c>
      <c r="K115" s="9">
        <v>733720.50504081405</v>
      </c>
      <c r="L115" s="9">
        <v>616508.72795239603</v>
      </c>
      <c r="M115" s="9">
        <v>644821.24242074997</v>
      </c>
      <c r="N115" s="9">
        <v>1076039.9294040899</v>
      </c>
      <c r="O115" s="9">
        <v>1088806.77321757</v>
      </c>
      <c r="P115" s="9">
        <v>1082063.42744121</v>
      </c>
      <c r="Q115" s="9">
        <v>1042055.79884822</v>
      </c>
      <c r="R115" s="9">
        <v>878073.32687900995</v>
      </c>
      <c r="S115" s="9">
        <v>763574.84532822098</v>
      </c>
      <c r="T115" s="9">
        <v>648343.49625660037</v>
      </c>
      <c r="U115" s="9">
        <v>794370.85859519918</v>
      </c>
      <c r="V115" s="9">
        <v>481681.48434976989</v>
      </c>
      <c r="W115" s="9">
        <v>600108.41039933544</v>
      </c>
      <c r="X115" s="9">
        <v>480675.89976466069</v>
      </c>
      <c r="Y115" s="9">
        <v>530248.39281848166</v>
      </c>
      <c r="Z115" s="9">
        <v>628388.71197796147</v>
      </c>
      <c r="AA115" s="9">
        <v>678958.84331635269</v>
      </c>
      <c r="AB115" s="9">
        <v>673036.21171325282</v>
      </c>
      <c r="AC115" s="9">
        <v>423419.52626940561</v>
      </c>
      <c r="AD115" s="9">
        <v>470349.5424643216</v>
      </c>
      <c r="AE115" s="9">
        <v>474168.99136659194</v>
      </c>
      <c r="AF115" s="9">
        <v>399767.80185715645</v>
      </c>
      <c r="AG115" s="10" t="s">
        <v>222</v>
      </c>
    </row>
    <row r="116" spans="1:33" x14ac:dyDescent="0.25">
      <c r="A116" s="20" t="s">
        <v>47</v>
      </c>
      <c r="B116" s="8" t="s">
        <v>63</v>
      </c>
      <c r="C116" s="8" t="s">
        <v>219</v>
      </c>
      <c r="D116" s="8" t="s">
        <v>159</v>
      </c>
      <c r="E116" s="8" t="s">
        <v>66</v>
      </c>
      <c r="F116" s="8" t="s">
        <v>40</v>
      </c>
      <c r="G116" s="8" t="s">
        <v>41</v>
      </c>
      <c r="H116" s="8" t="s">
        <v>68</v>
      </c>
      <c r="I116" s="10" t="s">
        <v>43</v>
      </c>
      <c r="J116" s="9"/>
      <c r="K116" s="9"/>
      <c r="L116" s="9"/>
      <c r="M116" s="9"/>
      <c r="N116" s="9"/>
      <c r="O116" s="9"/>
      <c r="P116" s="9"/>
      <c r="Q116" s="9"/>
      <c r="R116" s="9"/>
      <c r="S116" s="9"/>
      <c r="T116" s="9"/>
      <c r="U116" s="9"/>
      <c r="V116" s="9">
        <v>1305371927.4376566</v>
      </c>
      <c r="W116" s="9">
        <v>1621035153.4656806</v>
      </c>
      <c r="X116" s="9">
        <v>2014725336.1610949</v>
      </c>
      <c r="Y116" s="9">
        <v>1889413567.7172923</v>
      </c>
      <c r="Z116" s="9">
        <v>1582353137.7302411</v>
      </c>
      <c r="AA116" s="9">
        <v>1925611520.6778235</v>
      </c>
      <c r="AB116" s="9">
        <v>2257467516.2139153</v>
      </c>
      <c r="AC116" s="9">
        <v>2414180270.2284636</v>
      </c>
      <c r="AD116" s="9">
        <v>2428800955.2962255</v>
      </c>
      <c r="AE116" s="9">
        <v>2326730637.0271196</v>
      </c>
      <c r="AF116" s="9">
        <v>2473395051.6885252</v>
      </c>
      <c r="AG116" s="10" t="s">
        <v>223</v>
      </c>
    </row>
    <row r="117" spans="1:33" x14ac:dyDescent="0.25">
      <c r="A117" s="20" t="s">
        <v>36</v>
      </c>
      <c r="B117" s="8" t="s">
        <v>63</v>
      </c>
      <c r="C117" s="8" t="s">
        <v>219</v>
      </c>
      <c r="D117" s="8" t="s">
        <v>159</v>
      </c>
      <c r="E117" s="8" t="s">
        <v>66</v>
      </c>
      <c r="F117" s="8" t="s">
        <v>40</v>
      </c>
      <c r="G117" s="8" t="s">
        <v>41</v>
      </c>
      <c r="H117" s="8" t="s">
        <v>116</v>
      </c>
      <c r="I117" s="10" t="s">
        <v>117</v>
      </c>
      <c r="J117" s="9">
        <v>708595.26674689131</v>
      </c>
      <c r="K117" s="9">
        <v>773228.05913724098</v>
      </c>
      <c r="L117" s="9">
        <v>740098.27077032591</v>
      </c>
      <c r="M117" s="9">
        <v>776106.40887784085</v>
      </c>
      <c r="N117" s="9">
        <v>924809.03969745</v>
      </c>
      <c r="O117" s="9">
        <v>890480.68517715426</v>
      </c>
      <c r="P117" s="9">
        <v>904994.36887713696</v>
      </c>
      <c r="Q117" s="9">
        <v>915911.70893391001</v>
      </c>
      <c r="R117" s="9">
        <v>796126.01431883499</v>
      </c>
      <c r="S117" s="9">
        <v>705913.98028742929</v>
      </c>
      <c r="T117" s="9">
        <v>668528.71553432592</v>
      </c>
      <c r="U117" s="9">
        <v>734863.24109377118</v>
      </c>
      <c r="V117" s="9">
        <v>600781.79394449061</v>
      </c>
      <c r="W117" s="9">
        <v>587048.5665297443</v>
      </c>
      <c r="X117" s="9">
        <v>561771.19265619572</v>
      </c>
      <c r="Y117" s="9">
        <v>496112.89640050736</v>
      </c>
      <c r="Z117" s="9">
        <v>520493.11440445093</v>
      </c>
      <c r="AA117" s="9">
        <v>503877.03313080495</v>
      </c>
      <c r="AB117" s="9">
        <v>504662.06895647786</v>
      </c>
      <c r="AC117" s="9">
        <v>421404.5177396072</v>
      </c>
      <c r="AD117" s="9">
        <v>470769.86620902334</v>
      </c>
      <c r="AE117" s="9">
        <v>506339.98131933605</v>
      </c>
      <c r="AF117" s="9">
        <v>433790.19211050839</v>
      </c>
      <c r="AG117" s="10" t="s">
        <v>224</v>
      </c>
    </row>
    <row r="118" spans="1:33" x14ac:dyDescent="0.25">
      <c r="A118" s="20" t="s">
        <v>36</v>
      </c>
      <c r="B118" s="8" t="s">
        <v>63</v>
      </c>
      <c r="C118" s="8" t="s">
        <v>219</v>
      </c>
      <c r="D118" s="8" t="s">
        <v>159</v>
      </c>
      <c r="E118" s="8" t="s">
        <v>66</v>
      </c>
      <c r="F118" s="8" t="s">
        <v>40</v>
      </c>
      <c r="G118" s="8" t="s">
        <v>41</v>
      </c>
      <c r="H118" s="8" t="s">
        <v>70</v>
      </c>
      <c r="I118" s="10" t="s">
        <v>50</v>
      </c>
      <c r="J118" s="9">
        <v>4412934.7826086869</v>
      </c>
      <c r="K118" s="9">
        <v>4474557.9710144959</v>
      </c>
      <c r="L118" s="9">
        <v>2946173.9130434669</v>
      </c>
      <c r="M118" s="9">
        <v>5576594.2028985489</v>
      </c>
      <c r="N118" s="9">
        <v>4951910.3623188334</v>
      </c>
      <c r="O118" s="9">
        <v>5315039.8550724704</v>
      </c>
      <c r="P118" s="9">
        <v>5522550.7246376816</v>
      </c>
      <c r="Q118" s="9">
        <v>6180934.7826087065</v>
      </c>
      <c r="R118" s="9">
        <v>6555413.0434782626</v>
      </c>
      <c r="S118" s="9">
        <v>3688457.7861087471</v>
      </c>
      <c r="T118" s="9">
        <v>6245412.9408628298</v>
      </c>
      <c r="U118" s="9"/>
      <c r="V118" s="9"/>
      <c r="W118" s="9"/>
      <c r="X118" s="9"/>
      <c r="Y118" s="9"/>
      <c r="Z118" s="9"/>
      <c r="AA118" s="9"/>
      <c r="AB118" s="9"/>
      <c r="AC118" s="9"/>
      <c r="AD118" s="9"/>
      <c r="AE118" s="9"/>
      <c r="AF118" s="9"/>
      <c r="AG118" s="10" t="s">
        <v>225</v>
      </c>
    </row>
    <row r="119" spans="1:33" x14ac:dyDescent="0.25">
      <c r="A119" s="20" t="s">
        <v>47</v>
      </c>
      <c r="B119" s="8" t="s">
        <v>63</v>
      </c>
      <c r="C119" s="8" t="s">
        <v>219</v>
      </c>
      <c r="D119" s="8" t="s">
        <v>159</v>
      </c>
      <c r="E119" s="8" t="s">
        <v>66</v>
      </c>
      <c r="F119" s="8" t="s">
        <v>40</v>
      </c>
      <c r="G119" s="8" t="s">
        <v>41</v>
      </c>
      <c r="H119" s="8" t="s">
        <v>72</v>
      </c>
      <c r="I119" s="10" t="s">
        <v>43</v>
      </c>
      <c r="J119" s="9"/>
      <c r="K119" s="9"/>
      <c r="L119" s="9"/>
      <c r="M119" s="9"/>
      <c r="N119" s="9"/>
      <c r="O119" s="9"/>
      <c r="P119" s="9"/>
      <c r="Q119" s="9"/>
      <c r="R119" s="9"/>
      <c r="S119" s="9">
        <v>222195723.55405226</v>
      </c>
      <c r="T119" s="9">
        <v>886765801.3642242</v>
      </c>
      <c r="U119" s="9">
        <v>23955337.327262446</v>
      </c>
      <c r="V119" s="9">
        <v>173508226.30975562</v>
      </c>
      <c r="W119" s="9">
        <v>1935000</v>
      </c>
      <c r="X119" s="9">
        <v>25104000</v>
      </c>
      <c r="Y119" s="9">
        <v>146042000</v>
      </c>
      <c r="Z119" s="9">
        <v>172843000</v>
      </c>
      <c r="AA119" s="9">
        <v>170915000</v>
      </c>
      <c r="AB119" s="9">
        <v>157437000</v>
      </c>
      <c r="AC119" s="9">
        <v>93568000</v>
      </c>
      <c r="AD119" s="9">
        <v>76649000</v>
      </c>
      <c r="AE119" s="9">
        <v>119008000</v>
      </c>
      <c r="AF119" s="9">
        <v>122878000</v>
      </c>
      <c r="AG119" s="10" t="s">
        <v>226</v>
      </c>
    </row>
    <row r="120" spans="1:33" x14ac:dyDescent="0.25">
      <c r="A120" s="20" t="s">
        <v>36</v>
      </c>
      <c r="B120" s="8" t="s">
        <v>63</v>
      </c>
      <c r="C120" s="8" t="s">
        <v>219</v>
      </c>
      <c r="D120" s="8" t="s">
        <v>159</v>
      </c>
      <c r="E120" s="8" t="s">
        <v>66</v>
      </c>
      <c r="F120" s="8" t="s">
        <v>40</v>
      </c>
      <c r="G120" s="8" t="s">
        <v>41</v>
      </c>
      <c r="H120" s="8" t="s">
        <v>52</v>
      </c>
      <c r="I120" s="10" t="s">
        <v>50</v>
      </c>
      <c r="J120" s="9">
        <v>177257.85353587184</v>
      </c>
      <c r="K120" s="9">
        <v>177290.72236058139</v>
      </c>
      <c r="L120" s="9">
        <v>9263.3357727006496</v>
      </c>
      <c r="M120" s="9"/>
      <c r="N120" s="9">
        <v>364.03046827078475</v>
      </c>
      <c r="O120" s="9">
        <v>780.9314091282464</v>
      </c>
      <c r="P120" s="9"/>
      <c r="Q120" s="9"/>
      <c r="R120" s="9"/>
      <c r="S120" s="9">
        <v>68401.980514351017</v>
      </c>
      <c r="T120" s="9">
        <v>33377.996199544796</v>
      </c>
      <c r="U120" s="9">
        <v>24445.554458395014</v>
      </c>
      <c r="V120" s="9">
        <v>11036.073325901461</v>
      </c>
      <c r="W120" s="9">
        <v>39029.520237071636</v>
      </c>
      <c r="X120" s="9">
        <v>33751.082776117233</v>
      </c>
      <c r="Y120" s="9">
        <v>37045.45402585675</v>
      </c>
      <c r="Z120" s="9">
        <v>91693.477155562257</v>
      </c>
      <c r="AA120" s="9">
        <v>51922.918026990817</v>
      </c>
      <c r="AB120" s="9">
        <v>67450.9545464002</v>
      </c>
      <c r="AC120" s="9">
        <v>70111.200923843033</v>
      </c>
      <c r="AD120" s="9">
        <v>59873.54036041037</v>
      </c>
      <c r="AE120" s="9">
        <v>26771.903032654507</v>
      </c>
      <c r="AF120" s="9">
        <v>27838.506277334829</v>
      </c>
      <c r="AG120" s="10" t="s">
        <v>227</v>
      </c>
    </row>
    <row r="121" spans="1:33" x14ac:dyDescent="0.25">
      <c r="A121" s="20" t="s">
        <v>36</v>
      </c>
      <c r="B121" s="8" t="s">
        <v>63</v>
      </c>
      <c r="C121" s="8" t="s">
        <v>219</v>
      </c>
      <c r="D121" s="8" t="s">
        <v>159</v>
      </c>
      <c r="E121" s="8" t="s">
        <v>66</v>
      </c>
      <c r="F121" s="8" t="s">
        <v>40</v>
      </c>
      <c r="G121" s="8" t="s">
        <v>41</v>
      </c>
      <c r="H121" s="8" t="s">
        <v>58</v>
      </c>
      <c r="I121" s="10" t="s">
        <v>50</v>
      </c>
      <c r="J121" s="9"/>
      <c r="K121" s="9"/>
      <c r="L121" s="9"/>
      <c r="M121" s="9"/>
      <c r="N121" s="9"/>
      <c r="O121" s="9"/>
      <c r="P121" s="9"/>
      <c r="Q121" s="9"/>
      <c r="R121" s="9"/>
      <c r="S121" s="9"/>
      <c r="T121" s="9"/>
      <c r="U121" s="9">
        <v>28384.276931314671</v>
      </c>
      <c r="V121" s="9">
        <v>22763.344534340082</v>
      </c>
      <c r="W121" s="9">
        <v>27174.180360792947</v>
      </c>
      <c r="X121" s="9">
        <v>44048.718751910747</v>
      </c>
      <c r="Y121" s="9">
        <v>41316.076385167959</v>
      </c>
      <c r="Z121" s="9"/>
      <c r="AA121" s="9"/>
      <c r="AB121" s="9"/>
      <c r="AC121" s="9"/>
      <c r="AD121" s="9"/>
      <c r="AE121" s="9"/>
      <c r="AF121" s="9"/>
      <c r="AG121" s="10" t="s">
        <v>228</v>
      </c>
    </row>
    <row r="122" spans="1:33" x14ac:dyDescent="0.25">
      <c r="A122" s="20" t="s">
        <v>47</v>
      </c>
      <c r="B122" s="8" t="s">
        <v>63</v>
      </c>
      <c r="C122" s="8" t="s">
        <v>219</v>
      </c>
      <c r="D122" s="8" t="s">
        <v>159</v>
      </c>
      <c r="E122" s="8" t="s">
        <v>66</v>
      </c>
      <c r="F122" s="8" t="s">
        <v>40</v>
      </c>
      <c r="G122" s="8" t="s">
        <v>41</v>
      </c>
      <c r="H122" s="8" t="s">
        <v>78</v>
      </c>
      <c r="I122" s="10" t="s">
        <v>43</v>
      </c>
      <c r="J122" s="9">
        <v>198120095.12485161</v>
      </c>
      <c r="K122" s="9"/>
      <c r="L122" s="9"/>
      <c r="M122" s="9"/>
      <c r="N122" s="9"/>
      <c r="O122" s="9">
        <v>70902984.542211488</v>
      </c>
      <c r="P122" s="9">
        <v>113692175.98097514</v>
      </c>
      <c r="Q122" s="9"/>
      <c r="R122" s="9"/>
      <c r="S122" s="9"/>
      <c r="T122" s="9">
        <v>39408994.20510824</v>
      </c>
      <c r="U122" s="9"/>
      <c r="V122" s="9"/>
      <c r="W122" s="9"/>
      <c r="X122" s="9"/>
      <c r="Y122" s="9"/>
      <c r="Z122" s="9">
        <v>216080000</v>
      </c>
      <c r="AA122" s="9">
        <v>213836000</v>
      </c>
      <c r="AB122" s="9"/>
      <c r="AC122" s="9"/>
      <c r="AD122" s="9"/>
      <c r="AE122" s="9"/>
      <c r="AF122" s="9"/>
      <c r="AG122" s="10" t="s">
        <v>229</v>
      </c>
    </row>
    <row r="123" spans="1:33" x14ac:dyDescent="0.25">
      <c r="A123" s="20" t="s">
        <v>172</v>
      </c>
      <c r="B123" s="8" t="s">
        <v>63</v>
      </c>
      <c r="C123" s="8" t="s">
        <v>219</v>
      </c>
      <c r="D123" s="8" t="s">
        <v>159</v>
      </c>
      <c r="E123" s="8" t="s">
        <v>66</v>
      </c>
      <c r="F123" s="8" t="s">
        <v>40</v>
      </c>
      <c r="G123" s="8" t="s">
        <v>41</v>
      </c>
      <c r="H123" s="8" t="s">
        <v>173</v>
      </c>
      <c r="I123" s="10" t="s">
        <v>117</v>
      </c>
      <c r="J123" s="9"/>
      <c r="K123" s="9"/>
      <c r="L123" s="9"/>
      <c r="M123" s="9"/>
      <c r="N123" s="9"/>
      <c r="O123" s="9">
        <v>50488.313459531397</v>
      </c>
      <c r="P123" s="9">
        <v>37491.755769994001</v>
      </c>
      <c r="Q123" s="9">
        <v>32366.3371664388</v>
      </c>
      <c r="R123" s="9">
        <v>109961.333346678</v>
      </c>
      <c r="S123" s="9"/>
      <c r="T123" s="9"/>
      <c r="U123" s="9"/>
      <c r="V123" s="9"/>
      <c r="W123" s="9"/>
      <c r="X123" s="9"/>
      <c r="Y123" s="9"/>
      <c r="Z123" s="9"/>
      <c r="AA123" s="9"/>
      <c r="AB123" s="9"/>
      <c r="AC123" s="9"/>
      <c r="AD123" s="9"/>
      <c r="AE123" s="9"/>
      <c r="AF123" s="9"/>
      <c r="AG123" s="10" t="s">
        <v>230</v>
      </c>
    </row>
    <row r="124" spans="1:33" x14ac:dyDescent="0.25">
      <c r="A124" s="20" t="s">
        <v>36</v>
      </c>
      <c r="B124" s="8" t="s">
        <v>63</v>
      </c>
      <c r="C124" s="8" t="s">
        <v>219</v>
      </c>
      <c r="D124" s="8" t="s">
        <v>159</v>
      </c>
      <c r="E124" s="8" t="s">
        <v>66</v>
      </c>
      <c r="F124" s="8" t="s">
        <v>40</v>
      </c>
      <c r="G124" s="8" t="s">
        <v>41</v>
      </c>
      <c r="H124" s="8" t="s">
        <v>42</v>
      </c>
      <c r="I124" s="10" t="s">
        <v>43</v>
      </c>
      <c r="J124" s="9">
        <v>139046084358.95764</v>
      </c>
      <c r="K124" s="9">
        <v>123223564927.6772</v>
      </c>
      <c r="L124" s="9">
        <v>147166105587.14566</v>
      </c>
      <c r="M124" s="9">
        <v>138862061909.35831</v>
      </c>
      <c r="N124" s="9">
        <v>173541068393.43909</v>
      </c>
      <c r="O124" s="9">
        <v>159719125573.26172</v>
      </c>
      <c r="P124" s="9">
        <v>152568301203.23773</v>
      </c>
      <c r="Q124" s="9">
        <v>141578587663.89194</v>
      </c>
      <c r="R124" s="9">
        <v>137048750492.54301</v>
      </c>
      <c r="S124" s="9">
        <v>149924882163.01093</v>
      </c>
      <c r="T124" s="9">
        <v>159817709420.14545</v>
      </c>
      <c r="U124" s="9">
        <v>132972952632.82347</v>
      </c>
      <c r="V124" s="9">
        <v>97407186555.861404</v>
      </c>
      <c r="W124" s="9">
        <v>90842897480.695297</v>
      </c>
      <c r="X124" s="9">
        <v>96046908761.751511</v>
      </c>
      <c r="Y124" s="9">
        <v>91206745652.03801</v>
      </c>
      <c r="Z124" s="9">
        <v>86187399618.926422</v>
      </c>
      <c r="AA124" s="9">
        <v>78611227651.600525</v>
      </c>
      <c r="AB124" s="9">
        <v>87157382560.617371</v>
      </c>
      <c r="AC124" s="9">
        <v>79836379767.857269</v>
      </c>
      <c r="AD124" s="9">
        <v>80353704214.667511</v>
      </c>
      <c r="AE124" s="9">
        <v>77262271062.476791</v>
      </c>
      <c r="AF124" s="9">
        <v>69614666963.641083</v>
      </c>
      <c r="AG124" s="10" t="s">
        <v>231</v>
      </c>
    </row>
    <row r="125" spans="1:33" x14ac:dyDescent="0.25">
      <c r="A125" s="20" t="s">
        <v>36</v>
      </c>
      <c r="B125" s="8" t="s">
        <v>63</v>
      </c>
      <c r="C125" s="8" t="s">
        <v>219</v>
      </c>
      <c r="D125" s="8" t="s">
        <v>159</v>
      </c>
      <c r="E125" s="8" t="s">
        <v>66</v>
      </c>
      <c r="F125" s="8" t="s">
        <v>40</v>
      </c>
      <c r="G125" s="8" t="s">
        <v>41</v>
      </c>
      <c r="H125" s="8" t="s">
        <v>176</v>
      </c>
      <c r="I125" s="10" t="s">
        <v>117</v>
      </c>
      <c r="J125" s="9">
        <v>406292.69307401101</v>
      </c>
      <c r="K125" s="9">
        <v>227645.78328153401</v>
      </c>
      <c r="L125" s="9">
        <v>96432.868716107987</v>
      </c>
      <c r="M125" s="9">
        <v>83595.080735095704</v>
      </c>
      <c r="N125" s="9">
        <v>130892.32946963499</v>
      </c>
      <c r="O125" s="9">
        <v>157346.149940092</v>
      </c>
      <c r="P125" s="9">
        <v>184678.02441397202</v>
      </c>
      <c r="Q125" s="9">
        <v>141319.77810204</v>
      </c>
      <c r="R125" s="9">
        <v>34361.352172265702</v>
      </c>
      <c r="S125" s="9">
        <v>63471.272864557664</v>
      </c>
      <c r="T125" s="9">
        <v>80113.576924771914</v>
      </c>
      <c r="U125" s="9">
        <v>15763.407785603447</v>
      </c>
      <c r="V125" s="9">
        <v>153.28849534738251</v>
      </c>
      <c r="W125" s="9">
        <v>171.04634290568302</v>
      </c>
      <c r="X125" s="9">
        <v>135.87103955114873</v>
      </c>
      <c r="Y125" s="9"/>
      <c r="Z125" s="9"/>
      <c r="AA125" s="9"/>
      <c r="AB125" s="9"/>
      <c r="AC125" s="9"/>
      <c r="AD125" s="9"/>
      <c r="AE125" s="9"/>
      <c r="AF125" s="9"/>
      <c r="AG125" s="10" t="s">
        <v>232</v>
      </c>
    </row>
    <row r="126" spans="1:33" x14ac:dyDescent="0.25">
      <c r="A126" s="20" t="s">
        <v>36</v>
      </c>
      <c r="B126" s="8" t="s">
        <v>63</v>
      </c>
      <c r="C126" s="8" t="s">
        <v>219</v>
      </c>
      <c r="D126" s="8" t="s">
        <v>159</v>
      </c>
      <c r="E126" s="8" t="s">
        <v>66</v>
      </c>
      <c r="F126" s="8" t="s">
        <v>40</v>
      </c>
      <c r="G126" s="8" t="s">
        <v>41</v>
      </c>
      <c r="H126" s="8" t="s">
        <v>81</v>
      </c>
      <c r="I126" s="10" t="s">
        <v>43</v>
      </c>
      <c r="J126" s="9">
        <v>58028.616852146159</v>
      </c>
      <c r="K126" s="9">
        <v>121979.27285083201</v>
      </c>
      <c r="L126" s="9"/>
      <c r="M126" s="9">
        <v>102729.5095192</v>
      </c>
      <c r="N126" s="9">
        <v>780528</v>
      </c>
      <c r="O126" s="9">
        <v>196580</v>
      </c>
      <c r="P126" s="9">
        <v>217536</v>
      </c>
      <c r="Q126" s="9">
        <v>230703.77319157802</v>
      </c>
      <c r="R126" s="9">
        <v>47180.253406645897</v>
      </c>
      <c r="S126" s="9">
        <v>49526.01546281232</v>
      </c>
      <c r="T126" s="9">
        <v>70691.485714911003</v>
      </c>
      <c r="U126" s="9">
        <v>711204.8623271106</v>
      </c>
      <c r="V126" s="9">
        <v>4279082.9196678577</v>
      </c>
      <c r="W126" s="9">
        <v>6178681.5093336152</v>
      </c>
      <c r="X126" s="9">
        <v>2691248.2780881044</v>
      </c>
      <c r="Y126" s="9">
        <v>27801510.881331664</v>
      </c>
      <c r="Z126" s="9">
        <v>60661666.892591991</v>
      </c>
      <c r="AA126" s="9">
        <v>8624110.6672416367</v>
      </c>
      <c r="AB126" s="9">
        <v>55057043.623043418</v>
      </c>
      <c r="AC126" s="9">
        <v>16781685.262922611</v>
      </c>
      <c r="AD126" s="9">
        <v>875714.53733836336</v>
      </c>
      <c r="AE126" s="9">
        <v>47124590.647111379</v>
      </c>
      <c r="AF126" s="9">
        <v>140904321.37361425</v>
      </c>
      <c r="AG126" s="10" t="s">
        <v>233</v>
      </c>
    </row>
    <row r="127" spans="1:33" x14ac:dyDescent="0.25">
      <c r="A127" s="20" t="s">
        <v>172</v>
      </c>
      <c r="B127" s="8" t="s">
        <v>63</v>
      </c>
      <c r="C127" s="8" t="s">
        <v>219</v>
      </c>
      <c r="D127" s="8" t="s">
        <v>159</v>
      </c>
      <c r="E127" s="8" t="s">
        <v>66</v>
      </c>
      <c r="F127" s="8" t="s">
        <v>40</v>
      </c>
      <c r="G127" s="8" t="s">
        <v>41</v>
      </c>
      <c r="H127" s="8" t="s">
        <v>179</v>
      </c>
      <c r="I127" s="10" t="s">
        <v>43</v>
      </c>
      <c r="J127" s="9">
        <v>20877806195.965408</v>
      </c>
      <c r="K127" s="9">
        <v>19307823035.257999</v>
      </c>
      <c r="L127" s="9">
        <v>10007782553.5975</v>
      </c>
      <c r="M127" s="9">
        <v>11958804972.087999</v>
      </c>
      <c r="N127" s="9">
        <v>11012499248.026199</v>
      </c>
      <c r="O127" s="9">
        <v>14930837560.699102</v>
      </c>
      <c r="P127" s="9">
        <v>14410525839.616301</v>
      </c>
      <c r="Q127" s="9">
        <v>10534260532.928499</v>
      </c>
      <c r="R127" s="9">
        <v>13495171608.004</v>
      </c>
      <c r="S127" s="9">
        <v>33236178634.860935</v>
      </c>
      <c r="T127" s="9">
        <v>33232852382.347824</v>
      </c>
      <c r="U127" s="9">
        <v>14967503350.013208</v>
      </c>
      <c r="V127" s="9">
        <v>8025300080.1001234</v>
      </c>
      <c r="W127" s="9">
        <v>6507544728.4390907</v>
      </c>
      <c r="X127" s="9">
        <v>6971334511.360898</v>
      </c>
      <c r="Y127" s="9">
        <v>7829182280.4205399</v>
      </c>
      <c r="Z127" s="9">
        <v>7155054832.8639412</v>
      </c>
      <c r="AA127" s="9">
        <v>8375111373.4540482</v>
      </c>
      <c r="AB127" s="9">
        <v>9018700258.3697929</v>
      </c>
      <c r="AC127" s="9">
        <v>7890817471.5167818</v>
      </c>
      <c r="AD127" s="9">
        <v>8688265324.8092079</v>
      </c>
      <c r="AE127" s="9">
        <v>8324548178.7405996</v>
      </c>
      <c r="AF127" s="9">
        <v>8278066057.7720385</v>
      </c>
      <c r="AG127" s="10" t="s">
        <v>234</v>
      </c>
    </row>
    <row r="128" spans="1:33" x14ac:dyDescent="0.25">
      <c r="A128" s="20" t="s">
        <v>47</v>
      </c>
      <c r="B128" s="8" t="s">
        <v>63</v>
      </c>
      <c r="C128" s="8" t="s">
        <v>219</v>
      </c>
      <c r="D128" s="8" t="s">
        <v>159</v>
      </c>
      <c r="E128" s="8" t="s">
        <v>66</v>
      </c>
      <c r="F128" s="8" t="s">
        <v>40</v>
      </c>
      <c r="G128" s="8" t="s">
        <v>41</v>
      </c>
      <c r="H128" s="8" t="s">
        <v>61</v>
      </c>
      <c r="I128" s="10" t="s">
        <v>50</v>
      </c>
      <c r="J128" s="9"/>
      <c r="K128" s="9"/>
      <c r="L128" s="9"/>
      <c r="M128" s="9"/>
      <c r="N128" s="9"/>
      <c r="O128" s="9"/>
      <c r="P128" s="9"/>
      <c r="Q128" s="9"/>
      <c r="R128" s="9"/>
      <c r="S128" s="9"/>
      <c r="T128" s="9">
        <v>18.083265155624819</v>
      </c>
      <c r="U128" s="9">
        <v>11.836919452597089</v>
      </c>
      <c r="V128" s="9">
        <v>26.710327088702197</v>
      </c>
      <c r="W128" s="9">
        <v>1271.1703181798475</v>
      </c>
      <c r="X128" s="9">
        <v>1072.3932742402178</v>
      </c>
      <c r="Y128" s="9">
        <v>1718.3259598497148</v>
      </c>
      <c r="Z128" s="9">
        <v>6628.6890585367673</v>
      </c>
      <c r="AA128" s="9">
        <v>5002.2803615009316</v>
      </c>
      <c r="AB128" s="9">
        <v>7253.6955440241645</v>
      </c>
      <c r="AC128" s="9">
        <v>13233.287208060177</v>
      </c>
      <c r="AD128" s="9">
        <v>11503.8797218122</v>
      </c>
      <c r="AE128" s="9">
        <v>8598.6016527108623</v>
      </c>
      <c r="AF128" s="9">
        <v>15789.985685837682</v>
      </c>
      <c r="AG128" s="10" t="s">
        <v>235</v>
      </c>
    </row>
    <row r="129" spans="1:33" x14ac:dyDescent="0.25">
      <c r="A129" s="20" t="s">
        <v>36</v>
      </c>
      <c r="B129" s="8" t="s">
        <v>63</v>
      </c>
      <c r="C129" s="8" t="s">
        <v>219</v>
      </c>
      <c r="D129" s="8" t="s">
        <v>159</v>
      </c>
      <c r="E129" s="8" t="s">
        <v>66</v>
      </c>
      <c r="F129" s="8" t="s">
        <v>40</v>
      </c>
      <c r="G129" s="8" t="s">
        <v>41</v>
      </c>
      <c r="H129" s="8" t="s">
        <v>127</v>
      </c>
      <c r="I129" s="10" t="s">
        <v>50</v>
      </c>
      <c r="J129" s="9">
        <v>91886.666666666846</v>
      </c>
      <c r="K129" s="9"/>
      <c r="L129" s="9"/>
      <c r="M129" s="9">
        <v>36895.384615384603</v>
      </c>
      <c r="N129" s="9">
        <v>218457.37926047199</v>
      </c>
      <c r="O129" s="9">
        <v>247719.47068292307</v>
      </c>
      <c r="P129" s="9"/>
      <c r="Q129" s="9"/>
      <c r="R129" s="9"/>
      <c r="S129" s="9"/>
      <c r="T129" s="9"/>
      <c r="U129" s="9"/>
      <c r="V129" s="9"/>
      <c r="W129" s="9"/>
      <c r="X129" s="9"/>
      <c r="Y129" s="9"/>
      <c r="Z129" s="9"/>
      <c r="AA129" s="9"/>
      <c r="AB129" s="9"/>
      <c r="AC129" s="9"/>
      <c r="AD129" s="9"/>
      <c r="AE129" s="9"/>
      <c r="AF129" s="9"/>
      <c r="AG129" s="10" t="s">
        <v>236</v>
      </c>
    </row>
    <row r="130" spans="1:33" x14ac:dyDescent="0.25">
      <c r="A130" s="20" t="s">
        <v>172</v>
      </c>
      <c r="B130" s="8" t="s">
        <v>63</v>
      </c>
      <c r="C130" s="8" t="s">
        <v>219</v>
      </c>
      <c r="D130" s="8" t="s">
        <v>159</v>
      </c>
      <c r="E130" s="8" t="s">
        <v>66</v>
      </c>
      <c r="F130" s="8" t="s">
        <v>40</v>
      </c>
      <c r="G130" s="8" t="s">
        <v>41</v>
      </c>
      <c r="H130" s="8" t="s">
        <v>183</v>
      </c>
      <c r="I130" s="10" t="s">
        <v>117</v>
      </c>
      <c r="J130" s="9">
        <v>3799.2556754745005</v>
      </c>
      <c r="K130" s="9">
        <v>10.9830508474576</v>
      </c>
      <c r="L130" s="9">
        <v>2920.24166666667</v>
      </c>
      <c r="M130" s="9">
        <v>5591.5819725063602</v>
      </c>
      <c r="N130" s="9">
        <v>6387.9699192601902</v>
      </c>
      <c r="O130" s="9">
        <v>6115.0975938380398</v>
      </c>
      <c r="P130" s="9">
        <v>5156.40477583337</v>
      </c>
      <c r="Q130" s="9">
        <v>4800.11504387479</v>
      </c>
      <c r="R130" s="9">
        <v>2652.4123033196702</v>
      </c>
      <c r="S130" s="9">
        <v>8722.7534919203263</v>
      </c>
      <c r="T130" s="9">
        <v>5003.7794221014619</v>
      </c>
      <c r="U130" s="9">
        <v>2964.5051872321578</v>
      </c>
      <c r="V130" s="9"/>
      <c r="W130" s="9"/>
      <c r="X130" s="9"/>
      <c r="Y130" s="9"/>
      <c r="Z130" s="9"/>
      <c r="AA130" s="9"/>
      <c r="AB130" s="9"/>
      <c r="AC130" s="9"/>
      <c r="AD130" s="9"/>
      <c r="AE130" s="9"/>
      <c r="AF130" s="9"/>
      <c r="AG130" s="10" t="s">
        <v>237</v>
      </c>
    </row>
    <row r="131" spans="1:33" x14ac:dyDescent="0.25">
      <c r="A131" s="20" t="s">
        <v>36</v>
      </c>
      <c r="B131" s="8" t="s">
        <v>63</v>
      </c>
      <c r="C131" s="8" t="s">
        <v>219</v>
      </c>
      <c r="D131" s="8" t="s">
        <v>159</v>
      </c>
      <c r="E131" s="8" t="s">
        <v>66</v>
      </c>
      <c r="F131" s="8" t="s">
        <v>40</v>
      </c>
      <c r="G131" s="8" t="s">
        <v>41</v>
      </c>
      <c r="H131" s="8" t="s">
        <v>185</v>
      </c>
      <c r="I131" s="10" t="s">
        <v>50</v>
      </c>
      <c r="J131" s="9">
        <v>10513074.074074067</v>
      </c>
      <c r="K131" s="9">
        <v>12629926.837894598</v>
      </c>
      <c r="L131" s="9">
        <v>6506.4194817624311</v>
      </c>
      <c r="M131" s="9">
        <v>22501813.554579396</v>
      </c>
      <c r="N131" s="9">
        <v>4240624.4629546702</v>
      </c>
      <c r="O131" s="9">
        <v>6682685.01695868</v>
      </c>
      <c r="P131" s="9">
        <v>8220133.4322106289</v>
      </c>
      <c r="Q131" s="9">
        <v>9938073.5070099197</v>
      </c>
      <c r="R131" s="9">
        <v>3184232.2419674098</v>
      </c>
      <c r="S131" s="9"/>
      <c r="T131" s="9"/>
      <c r="U131" s="9"/>
      <c r="V131" s="9"/>
      <c r="W131" s="9"/>
      <c r="X131" s="9"/>
      <c r="Y131" s="9"/>
      <c r="Z131" s="9"/>
      <c r="AA131" s="9"/>
      <c r="AB131" s="9"/>
      <c r="AC131" s="9"/>
      <c r="AD131" s="9"/>
      <c r="AE131" s="9"/>
      <c r="AF131" s="9"/>
      <c r="AG131" s="10" t="s">
        <v>238</v>
      </c>
    </row>
    <row r="132" spans="1:33" x14ac:dyDescent="0.25">
      <c r="A132" s="20" t="s">
        <v>47</v>
      </c>
      <c r="B132" s="8" t="s">
        <v>239</v>
      </c>
      <c r="C132" s="8" t="s">
        <v>219</v>
      </c>
      <c r="D132" s="8" t="s">
        <v>240</v>
      </c>
      <c r="E132" s="8" t="s">
        <v>241</v>
      </c>
      <c r="F132" s="8" t="s">
        <v>40</v>
      </c>
      <c r="G132" s="8" t="s">
        <v>41</v>
      </c>
      <c r="H132" s="8" t="s">
        <v>54</v>
      </c>
      <c r="I132" s="10" t="s">
        <v>50</v>
      </c>
      <c r="J132" s="9">
        <v>124424.27293346402</v>
      </c>
      <c r="K132" s="9">
        <v>287587.4980899269</v>
      </c>
      <c r="L132" s="9">
        <v>362552.74342514464</v>
      </c>
      <c r="M132" s="9">
        <v>2138146.645664555</v>
      </c>
      <c r="N132" s="9">
        <v>3688142.5327809639</v>
      </c>
      <c r="O132" s="9">
        <v>3441204</v>
      </c>
      <c r="P132" s="9">
        <v>3394876.3467131271</v>
      </c>
      <c r="Q132" s="9">
        <v>2664821.5508565665</v>
      </c>
      <c r="R132" s="9">
        <v>2621319.2064052671</v>
      </c>
      <c r="S132" s="9">
        <v>2536049.4195983126</v>
      </c>
      <c r="T132" s="9">
        <v>6145316.9510635491</v>
      </c>
      <c r="U132" s="9">
        <v>5289710.6578322491</v>
      </c>
      <c r="V132" s="9">
        <v>6992817.3644042332</v>
      </c>
      <c r="W132" s="9">
        <v>14576205.317731272</v>
      </c>
      <c r="X132" s="9">
        <v>8092561.1741323723</v>
      </c>
      <c r="Y132" s="9">
        <v>919782.74461312569</v>
      </c>
      <c r="Z132" s="9">
        <v>506996.28128916089</v>
      </c>
      <c r="AA132" s="9">
        <v>584918.38096200558</v>
      </c>
      <c r="AB132" s="9">
        <v>248301.58851899474</v>
      </c>
      <c r="AC132" s="9">
        <v>463426.74283300992</v>
      </c>
      <c r="AD132" s="9">
        <v>664923.44946854329</v>
      </c>
      <c r="AE132" s="9">
        <v>337760.44830408366</v>
      </c>
      <c r="AF132" s="9">
        <v>457841.29595565819</v>
      </c>
      <c r="AG132" s="10" t="s">
        <v>242</v>
      </c>
    </row>
    <row r="133" spans="1:33" x14ac:dyDescent="0.25">
      <c r="A133" s="20" t="s">
        <v>36</v>
      </c>
      <c r="B133" s="8" t="s">
        <v>239</v>
      </c>
      <c r="C133" s="8" t="s">
        <v>219</v>
      </c>
      <c r="D133" s="8" t="s">
        <v>240</v>
      </c>
      <c r="E133" s="8" t="s">
        <v>241</v>
      </c>
      <c r="F133" s="8" t="s">
        <v>40</v>
      </c>
      <c r="G133" s="8" t="s">
        <v>41</v>
      </c>
      <c r="H133" s="8" t="s">
        <v>56</v>
      </c>
      <c r="I133" s="10" t="s">
        <v>50</v>
      </c>
      <c r="J133" s="9">
        <v>31927575.727066536</v>
      </c>
      <c r="K133" s="9">
        <v>54776412.501910068</v>
      </c>
      <c r="L133" s="9">
        <v>58900447.256574862</v>
      </c>
      <c r="M133" s="9">
        <v>57835853.35433545</v>
      </c>
      <c r="N133" s="9">
        <v>64981857.467219032</v>
      </c>
      <c r="O133" s="9">
        <v>56930796</v>
      </c>
      <c r="P133" s="9">
        <v>56061123.653286867</v>
      </c>
      <c r="Q133" s="9">
        <v>43926178.449143432</v>
      </c>
      <c r="R133" s="9">
        <v>38988680.793594733</v>
      </c>
      <c r="S133" s="9">
        <v>37080950.580401681</v>
      </c>
      <c r="T133" s="9">
        <v>56588683.048936449</v>
      </c>
      <c r="U133" s="9">
        <v>44484364.814076275</v>
      </c>
      <c r="V133" s="9">
        <v>63819257.55528944</v>
      </c>
      <c r="W133" s="9">
        <v>126803081.49279994</v>
      </c>
      <c r="X133" s="9">
        <v>65208287.887353726</v>
      </c>
      <c r="Y133" s="9">
        <v>7974381.0438064029</v>
      </c>
      <c r="Z133" s="9">
        <v>4452122.6116772201</v>
      </c>
      <c r="AA133" s="9">
        <v>5173374.3084190991</v>
      </c>
      <c r="AB133" s="9">
        <v>2161277.9636798156</v>
      </c>
      <c r="AC133" s="9">
        <v>4129405.2086010277</v>
      </c>
      <c r="AD133" s="9">
        <v>5904836.1222654609</v>
      </c>
      <c r="AE133" s="9">
        <v>3009903.8953234069</v>
      </c>
      <c r="AF133" s="9">
        <v>3971568.5105573651</v>
      </c>
      <c r="AG133" s="10" t="s">
        <v>243</v>
      </c>
    </row>
    <row r="134" spans="1:33" x14ac:dyDescent="0.25">
      <c r="A134" s="20" t="s">
        <v>36</v>
      </c>
      <c r="B134" s="8" t="s">
        <v>239</v>
      </c>
      <c r="C134" s="8" t="s">
        <v>219</v>
      </c>
      <c r="D134" s="8" t="s">
        <v>240</v>
      </c>
      <c r="E134" s="8" t="s">
        <v>241</v>
      </c>
      <c r="F134" s="8" t="s">
        <v>40</v>
      </c>
      <c r="G134" s="8" t="s">
        <v>41</v>
      </c>
      <c r="H134" s="8" t="s">
        <v>42</v>
      </c>
      <c r="I134" s="10" t="s">
        <v>43</v>
      </c>
      <c r="J134" s="9">
        <v>2509308178.4705338</v>
      </c>
      <c r="K134" s="9">
        <v>2180232461.0939231</v>
      </c>
      <c r="L134" s="9">
        <v>1795592351.5362813</v>
      </c>
      <c r="M134" s="9">
        <v>1642465665.2045224</v>
      </c>
      <c r="N134" s="9">
        <v>1646269116.1240704</v>
      </c>
      <c r="O134" s="9">
        <v>1501163392.9048576</v>
      </c>
      <c r="P134" s="9">
        <v>1750277059.3888881</v>
      </c>
      <c r="Q134" s="9">
        <v>1463617136.5567639</v>
      </c>
      <c r="R134" s="9">
        <v>1380385995.0443046</v>
      </c>
      <c r="S134" s="9">
        <v>1454823590.3477726</v>
      </c>
      <c r="T134" s="9">
        <v>1442869427.0514431</v>
      </c>
      <c r="U134" s="9">
        <v>1559138208.56968</v>
      </c>
      <c r="V134" s="9">
        <v>1283484135.639607</v>
      </c>
      <c r="W134" s="9">
        <v>1537816075.6347249</v>
      </c>
      <c r="X134" s="9">
        <v>1687021798.6627924</v>
      </c>
      <c r="Y134" s="9">
        <v>1746626585.0854475</v>
      </c>
      <c r="Z134" s="9">
        <v>1794540531.4048846</v>
      </c>
      <c r="AA134" s="9">
        <v>1639116457.1923935</v>
      </c>
      <c r="AB134" s="9">
        <v>1586801770.9695165</v>
      </c>
      <c r="AC134" s="9">
        <v>1777516196.3043005</v>
      </c>
      <c r="AD134" s="9">
        <v>6875312344.954731</v>
      </c>
      <c r="AE134" s="9">
        <v>14850063836.671572</v>
      </c>
      <c r="AF134" s="9">
        <v>16164629018.428782</v>
      </c>
      <c r="AG134" s="10" t="s">
        <v>244</v>
      </c>
    </row>
    <row r="135" spans="1:33" x14ac:dyDescent="0.25">
      <c r="A135" s="20" t="s">
        <v>36</v>
      </c>
      <c r="B135" s="8" t="s">
        <v>245</v>
      </c>
      <c r="C135" s="8" t="s">
        <v>219</v>
      </c>
      <c r="D135" s="8" t="s">
        <v>240</v>
      </c>
      <c r="E135" s="8" t="s">
        <v>246</v>
      </c>
      <c r="F135" s="8" t="s">
        <v>40</v>
      </c>
      <c r="G135" s="8" t="s">
        <v>41</v>
      </c>
      <c r="H135" s="8" t="s">
        <v>42</v>
      </c>
      <c r="I135" s="10" t="s">
        <v>43</v>
      </c>
      <c r="J135" s="9">
        <v>2087839947.2634659</v>
      </c>
      <c r="K135" s="9">
        <v>1599079400.4752014</v>
      </c>
      <c r="L135" s="9">
        <v>1637901958.1498346</v>
      </c>
      <c r="M135" s="9">
        <v>2609798917.7462635</v>
      </c>
      <c r="N135" s="9">
        <v>2395177774.5060263</v>
      </c>
      <c r="O135" s="9">
        <v>2356676884.6599998</v>
      </c>
      <c r="P135" s="9">
        <v>2177219314.8778462</v>
      </c>
      <c r="Q135" s="9">
        <v>1857095905.3134506</v>
      </c>
      <c r="R135" s="9">
        <v>1525590518.0184193</v>
      </c>
      <c r="S135" s="9">
        <v>1458360493.710357</v>
      </c>
      <c r="T135" s="9">
        <v>1443248713.2984855</v>
      </c>
      <c r="U135" s="9">
        <v>1428568057.6940088</v>
      </c>
      <c r="V135" s="9">
        <v>1253049916.9091959</v>
      </c>
      <c r="W135" s="9">
        <v>1248772312.0873151</v>
      </c>
      <c r="X135" s="9">
        <v>1322600644.209604</v>
      </c>
      <c r="Y135" s="9">
        <v>1317900440.6522753</v>
      </c>
      <c r="Z135" s="9">
        <v>1309353500.7904906</v>
      </c>
      <c r="AA135" s="9">
        <v>1193393631.6846159</v>
      </c>
      <c r="AB135" s="9">
        <v>1040147823.6413345</v>
      </c>
      <c r="AC135" s="9">
        <v>1028775208.031118</v>
      </c>
      <c r="AD135" s="9">
        <v>935022132.37488937</v>
      </c>
      <c r="AE135" s="9">
        <v>1020715805.1242059</v>
      </c>
      <c r="AF135" s="9">
        <v>982840594.77614081</v>
      </c>
      <c r="AG135" s="10" t="s">
        <v>247</v>
      </c>
    </row>
    <row r="136" spans="1:33" x14ac:dyDescent="0.25">
      <c r="A136" s="20" t="s">
        <v>36</v>
      </c>
      <c r="B136" s="8" t="s">
        <v>248</v>
      </c>
      <c r="C136" s="8" t="s">
        <v>219</v>
      </c>
      <c r="D136" s="8" t="s">
        <v>240</v>
      </c>
      <c r="E136" s="8" t="s">
        <v>249</v>
      </c>
      <c r="F136" s="8" t="s">
        <v>250</v>
      </c>
      <c r="G136" s="8" t="s">
        <v>41</v>
      </c>
      <c r="H136" s="8" t="s">
        <v>42</v>
      </c>
      <c r="I136" s="10" t="s">
        <v>43</v>
      </c>
      <c r="J136" s="9">
        <v>53995524171.57473</v>
      </c>
      <c r="K136" s="9">
        <v>42462721715.312065</v>
      </c>
      <c r="L136" s="9">
        <v>38269952607.186806</v>
      </c>
      <c r="M136" s="9">
        <v>40992414732.164825</v>
      </c>
      <c r="N136" s="9">
        <v>52265166672.454613</v>
      </c>
      <c r="O136" s="9">
        <v>42289023088.854034</v>
      </c>
      <c r="P136" s="9">
        <v>48228516730.323219</v>
      </c>
      <c r="Q136" s="9">
        <v>43801726791.201111</v>
      </c>
      <c r="R136" s="9">
        <v>40640501555.285942</v>
      </c>
      <c r="S136" s="9">
        <v>40657708925.90052</v>
      </c>
      <c r="T136" s="9">
        <v>39483084122.45697</v>
      </c>
      <c r="U136" s="9">
        <v>41498189314.527191</v>
      </c>
      <c r="V136" s="9">
        <v>37670410234.085197</v>
      </c>
      <c r="W136" s="9">
        <v>37405890110.386398</v>
      </c>
      <c r="X136" s="9">
        <v>41097470488.254906</v>
      </c>
      <c r="Y136" s="9">
        <v>42215280916.337166</v>
      </c>
      <c r="Z136" s="9">
        <v>40222685294.764145</v>
      </c>
      <c r="AA136" s="9">
        <v>38615217789.175606</v>
      </c>
      <c r="AB136" s="9">
        <v>38983194979.136612</v>
      </c>
      <c r="AC136" s="9">
        <v>39833091662.55407</v>
      </c>
      <c r="AD136" s="9">
        <v>39983196835.949654</v>
      </c>
      <c r="AE136" s="9">
        <v>41667898290.723877</v>
      </c>
      <c r="AF136" s="9">
        <v>41747930460.752365</v>
      </c>
      <c r="AG136" s="10" t="s">
        <v>251</v>
      </c>
    </row>
    <row r="137" spans="1:33" x14ac:dyDescent="0.25">
      <c r="A137" s="20" t="s">
        <v>36</v>
      </c>
      <c r="B137" s="8" t="s">
        <v>248</v>
      </c>
      <c r="C137" s="8" t="s">
        <v>219</v>
      </c>
      <c r="D137" s="8" t="s">
        <v>240</v>
      </c>
      <c r="E137" s="8" t="s">
        <v>249</v>
      </c>
      <c r="F137" s="8" t="s">
        <v>40</v>
      </c>
      <c r="G137" s="8" t="s">
        <v>41</v>
      </c>
      <c r="H137" s="8" t="s">
        <v>42</v>
      </c>
      <c r="I137" s="10" t="s">
        <v>43</v>
      </c>
      <c r="J137" s="9">
        <v>18541866784.050079</v>
      </c>
      <c r="K137" s="9">
        <v>21941523581.958176</v>
      </c>
      <c r="L137" s="9">
        <v>20443049146.405186</v>
      </c>
      <c r="M137" s="9">
        <v>13580985662.526123</v>
      </c>
      <c r="N137" s="9">
        <v>16055813349.133177</v>
      </c>
      <c r="O137" s="9">
        <v>14171890956.485281</v>
      </c>
      <c r="P137" s="9">
        <v>15370035900.562551</v>
      </c>
      <c r="Q137" s="9">
        <v>15007554495.645378</v>
      </c>
      <c r="R137" s="9">
        <v>16301806549.834097</v>
      </c>
      <c r="S137" s="9">
        <v>15492526538.738098</v>
      </c>
      <c r="T137" s="9">
        <v>16091819922.445883</v>
      </c>
      <c r="U137" s="9">
        <v>15556197650.125006</v>
      </c>
      <c r="V137" s="9">
        <v>13866807139.488625</v>
      </c>
      <c r="W137" s="9">
        <v>13166465213.385962</v>
      </c>
      <c r="X137" s="9">
        <v>13589906566.238937</v>
      </c>
      <c r="Y137" s="9">
        <v>13364254867.659967</v>
      </c>
      <c r="Z137" s="9">
        <v>13493820783.41346</v>
      </c>
      <c r="AA137" s="9">
        <v>13591602053.398195</v>
      </c>
      <c r="AB137" s="9">
        <v>13291181201.389084</v>
      </c>
      <c r="AC137" s="9">
        <v>13421998692.784235</v>
      </c>
      <c r="AD137" s="9">
        <v>13459982648.126745</v>
      </c>
      <c r="AE137" s="9">
        <v>14298131191.56279</v>
      </c>
      <c r="AF137" s="9">
        <v>14202132441.40069</v>
      </c>
      <c r="AG137" s="10" t="s">
        <v>252</v>
      </c>
    </row>
    <row r="138" spans="1:33" x14ac:dyDescent="0.25">
      <c r="A138" s="20" t="s">
        <v>36</v>
      </c>
      <c r="B138" s="8" t="s">
        <v>248</v>
      </c>
      <c r="C138" s="8" t="s">
        <v>219</v>
      </c>
      <c r="D138" s="8" t="s">
        <v>240</v>
      </c>
      <c r="E138" s="8" t="s">
        <v>249</v>
      </c>
      <c r="F138" s="8" t="s">
        <v>253</v>
      </c>
      <c r="G138" s="8" t="s">
        <v>41</v>
      </c>
      <c r="H138" s="8" t="s">
        <v>42</v>
      </c>
      <c r="I138" s="10" t="s">
        <v>43</v>
      </c>
      <c r="J138" s="9">
        <v>2205089126.4015617</v>
      </c>
      <c r="K138" s="9">
        <v>718219410.57475817</v>
      </c>
      <c r="L138" s="9">
        <v>814686757.39266932</v>
      </c>
      <c r="M138" s="9">
        <v>1449957185.2920818</v>
      </c>
      <c r="N138" s="9">
        <v>1786647808.0607693</v>
      </c>
      <c r="O138" s="9">
        <v>1484420574.5324566</v>
      </c>
      <c r="P138" s="9">
        <v>1653486896.2597373</v>
      </c>
      <c r="Q138" s="9">
        <v>1502507537.5096395</v>
      </c>
      <c r="R138" s="9">
        <v>1367884054.0785158</v>
      </c>
      <c r="S138" s="9">
        <v>1097851470.5044365</v>
      </c>
      <c r="T138" s="9">
        <v>1235728319.7328377</v>
      </c>
      <c r="U138" s="9">
        <v>1322589875.7433219</v>
      </c>
      <c r="V138" s="9">
        <v>1580392528.3895309</v>
      </c>
      <c r="W138" s="9">
        <v>1512473367.1329281</v>
      </c>
      <c r="X138" s="9">
        <v>1626035277.7791231</v>
      </c>
      <c r="Y138" s="9">
        <v>1561765909.5486696</v>
      </c>
      <c r="Z138" s="9">
        <v>1693845792.2331583</v>
      </c>
      <c r="AA138" s="9">
        <v>1823264255.3076813</v>
      </c>
      <c r="AB138" s="9">
        <v>1589166986.4098322</v>
      </c>
      <c r="AC138" s="9">
        <v>1757421794.6764147</v>
      </c>
      <c r="AD138" s="9">
        <v>1752651267.184325</v>
      </c>
      <c r="AE138" s="9">
        <v>1738570498.9209375</v>
      </c>
      <c r="AF138" s="9">
        <v>1687200424.8522084</v>
      </c>
      <c r="AG138" s="10" t="s">
        <v>254</v>
      </c>
    </row>
    <row r="139" spans="1:33" x14ac:dyDescent="0.25">
      <c r="A139" s="20" t="s">
        <v>36</v>
      </c>
      <c r="B139" s="8" t="s">
        <v>245</v>
      </c>
      <c r="C139" s="8" t="s">
        <v>219</v>
      </c>
      <c r="D139" s="8" t="s">
        <v>240</v>
      </c>
      <c r="E139" s="8" t="s">
        <v>255</v>
      </c>
      <c r="F139" s="8" t="s">
        <v>256</v>
      </c>
      <c r="G139" s="8" t="s">
        <v>41</v>
      </c>
      <c r="H139" s="8" t="s">
        <v>42</v>
      </c>
      <c r="I139" s="10" t="s">
        <v>43</v>
      </c>
      <c r="J139" s="9">
        <v>6391348750.1255836</v>
      </c>
      <c r="K139" s="9">
        <v>1834782354.6528931</v>
      </c>
      <c r="L139" s="9">
        <v>1739252651.3285978</v>
      </c>
      <c r="M139" s="9">
        <v>4122595551.422051</v>
      </c>
      <c r="N139" s="9">
        <v>4148060635.2154222</v>
      </c>
      <c r="O139" s="9">
        <v>4311871689.4056053</v>
      </c>
      <c r="P139" s="9">
        <v>4541361119.9049349</v>
      </c>
      <c r="Q139" s="9">
        <v>4219204768.676075</v>
      </c>
      <c r="R139" s="9">
        <v>3793720194.4175258</v>
      </c>
      <c r="S139" s="9">
        <v>3428996426.023335</v>
      </c>
      <c r="T139" s="9">
        <v>3247683763.416636</v>
      </c>
      <c r="U139" s="9">
        <v>3095686562.8583741</v>
      </c>
      <c r="V139" s="9">
        <v>2459162717.5262332</v>
      </c>
      <c r="W139" s="9">
        <v>2175286724.7069097</v>
      </c>
      <c r="X139" s="9">
        <v>2060368169.2863648</v>
      </c>
      <c r="Y139" s="9">
        <v>2039589715.1618402</v>
      </c>
      <c r="Z139" s="9">
        <v>1978047290.2009697</v>
      </c>
      <c r="AA139" s="9">
        <v>1830327466.9781716</v>
      </c>
      <c r="AB139" s="9">
        <v>1734720238.5940363</v>
      </c>
      <c r="AC139" s="9">
        <v>1822375472.5983722</v>
      </c>
      <c r="AD139" s="9">
        <v>2313584047.1097131</v>
      </c>
      <c r="AE139" s="9">
        <v>2362291930.9538765</v>
      </c>
      <c r="AF139" s="9">
        <v>2350351882.6772184</v>
      </c>
      <c r="AG139" s="10" t="s">
        <v>257</v>
      </c>
    </row>
    <row r="140" spans="1:33" x14ac:dyDescent="0.25">
      <c r="A140" s="20" t="s">
        <v>36</v>
      </c>
      <c r="B140" s="8" t="s">
        <v>245</v>
      </c>
      <c r="C140" s="8" t="s">
        <v>219</v>
      </c>
      <c r="D140" s="8" t="s">
        <v>240</v>
      </c>
      <c r="E140" s="8" t="s">
        <v>255</v>
      </c>
      <c r="F140" s="8" t="s">
        <v>258</v>
      </c>
      <c r="G140" s="8" t="s">
        <v>41</v>
      </c>
      <c r="H140" s="8" t="s">
        <v>42</v>
      </c>
      <c r="I140" s="10" t="s">
        <v>43</v>
      </c>
      <c r="J140" s="9">
        <v>13335082727.614706</v>
      </c>
      <c r="K140" s="9">
        <v>12501379877.679934</v>
      </c>
      <c r="L140" s="9">
        <v>10816262144.994345</v>
      </c>
      <c r="M140" s="9">
        <v>8926670948.7694931</v>
      </c>
      <c r="N140" s="9">
        <v>9879662052.8648396</v>
      </c>
      <c r="O140" s="9">
        <v>9557928370.4725094</v>
      </c>
      <c r="P140" s="9">
        <v>9467187134.5532951</v>
      </c>
      <c r="Q140" s="9">
        <v>9268334708.8966446</v>
      </c>
      <c r="R140" s="9">
        <v>6066641781.997859</v>
      </c>
      <c r="S140" s="9">
        <v>5267844346.8795919</v>
      </c>
      <c r="T140" s="9">
        <v>5326137406.5178566</v>
      </c>
      <c r="U140" s="9">
        <v>5419041655.1360588</v>
      </c>
      <c r="V140" s="9">
        <v>4733984565.4390955</v>
      </c>
      <c r="W140" s="9">
        <v>4595766547.8666782</v>
      </c>
      <c r="X140" s="9">
        <v>4845881822.7202511</v>
      </c>
      <c r="Y140" s="9">
        <v>4868650162.7224751</v>
      </c>
      <c r="Z140" s="9">
        <v>4707365941.5018806</v>
      </c>
      <c r="AA140" s="9">
        <v>4778946467.3025551</v>
      </c>
      <c r="AB140" s="9">
        <v>4569193434.4054213</v>
      </c>
      <c r="AC140" s="9">
        <v>4461110026.2087517</v>
      </c>
      <c r="AD140" s="9">
        <v>4054176556.8276381</v>
      </c>
      <c r="AE140" s="9">
        <v>4094995389.2795792</v>
      </c>
      <c r="AF140" s="9">
        <v>4102501017.4777999</v>
      </c>
      <c r="AG140" s="10" t="s">
        <v>259</v>
      </c>
    </row>
    <row r="141" spans="1:33" x14ac:dyDescent="0.25">
      <c r="A141" s="20" t="s">
        <v>36</v>
      </c>
      <c r="B141" s="8" t="s">
        <v>245</v>
      </c>
      <c r="C141" s="8" t="s">
        <v>219</v>
      </c>
      <c r="D141" s="8" t="s">
        <v>240</v>
      </c>
      <c r="E141" s="8" t="s">
        <v>255</v>
      </c>
      <c r="F141" s="8" t="s">
        <v>260</v>
      </c>
      <c r="G141" s="8" t="s">
        <v>41</v>
      </c>
      <c r="H141" s="8" t="s">
        <v>42</v>
      </c>
      <c r="I141" s="10" t="s">
        <v>43</v>
      </c>
      <c r="J141" s="9">
        <v>4216965364.0416341</v>
      </c>
      <c r="K141" s="9">
        <v>6737481882.8536501</v>
      </c>
      <c r="L141" s="9">
        <v>6835704967.1945648</v>
      </c>
      <c r="M141" s="9">
        <v>2446159842.8392463</v>
      </c>
      <c r="N141" s="9">
        <v>3365215171.0667005</v>
      </c>
      <c r="O141" s="9">
        <v>3085225572.5323052</v>
      </c>
      <c r="P141" s="9">
        <v>3184379015.9421773</v>
      </c>
      <c r="Q141" s="9">
        <v>2763482468.7093611</v>
      </c>
      <c r="R141" s="9">
        <v>2933621181.3974395</v>
      </c>
      <c r="S141" s="9">
        <v>2674142200.9958258</v>
      </c>
      <c r="T141" s="9">
        <v>2151432878.5581794</v>
      </c>
      <c r="U141" s="9">
        <v>2160048299.2732439</v>
      </c>
      <c r="V141" s="9">
        <v>1972690427.6044295</v>
      </c>
      <c r="W141" s="9">
        <v>1901532082.4323719</v>
      </c>
      <c r="X141" s="9">
        <v>1940381242.9824355</v>
      </c>
      <c r="Y141" s="9">
        <v>1850913861.1571646</v>
      </c>
      <c r="Z141" s="9">
        <v>1870677809.7278011</v>
      </c>
      <c r="AA141" s="9">
        <v>1918582829.0310242</v>
      </c>
      <c r="AB141" s="9">
        <v>1883565420.996424</v>
      </c>
      <c r="AC141" s="9">
        <v>1929760384.4439833</v>
      </c>
      <c r="AD141" s="9">
        <v>1888025294.2329705</v>
      </c>
      <c r="AE141" s="9">
        <v>2375080492.6377568</v>
      </c>
      <c r="AF141" s="9">
        <v>2530548291.6561508</v>
      </c>
      <c r="AG141" s="10" t="s">
        <v>261</v>
      </c>
    </row>
    <row r="142" spans="1:33" x14ac:dyDescent="0.25">
      <c r="A142" s="20" t="s">
        <v>47</v>
      </c>
      <c r="B142" s="8" t="s">
        <v>262</v>
      </c>
      <c r="C142" s="8" t="s">
        <v>219</v>
      </c>
      <c r="D142" s="8" t="s">
        <v>240</v>
      </c>
      <c r="E142" s="8" t="s">
        <v>48</v>
      </c>
      <c r="F142" s="8" t="s">
        <v>40</v>
      </c>
      <c r="G142" s="8" t="s">
        <v>41</v>
      </c>
      <c r="H142" s="8" t="s">
        <v>49</v>
      </c>
      <c r="I142" s="10" t="s">
        <v>50</v>
      </c>
      <c r="J142" s="9">
        <v>23871.264651286325</v>
      </c>
      <c r="K142" s="9">
        <v>33738.719024211758</v>
      </c>
      <c r="L142" s="9">
        <v>45370.206472375743</v>
      </c>
      <c r="M142" s="9">
        <v>11976.21712484389</v>
      </c>
      <c r="N142" s="9">
        <v>17675.826894157755</v>
      </c>
      <c r="O142" s="9">
        <v>31612.528765853032</v>
      </c>
      <c r="P142" s="9">
        <v>250156.28025562977</v>
      </c>
      <c r="Q142" s="9">
        <v>226303.38841894703</v>
      </c>
      <c r="R142" s="9">
        <v>136655.04445379911</v>
      </c>
      <c r="S142" s="9">
        <v>124590.87445712007</v>
      </c>
      <c r="T142" s="9">
        <v>107364.6819192167</v>
      </c>
      <c r="U142" s="9">
        <v>257173.60941945002</v>
      </c>
      <c r="V142" s="9">
        <v>441747.04377762531</v>
      </c>
      <c r="W142" s="9">
        <v>1238330.860652291</v>
      </c>
      <c r="X142" s="9">
        <v>942768.98483526416</v>
      </c>
      <c r="Y142" s="9">
        <v>2009337.3063168463</v>
      </c>
      <c r="Z142" s="9">
        <v>2057247.3459274117</v>
      </c>
      <c r="AA142" s="9">
        <v>2398226.2549077566</v>
      </c>
      <c r="AB142" s="9">
        <v>2474072.4097880935</v>
      </c>
      <c r="AC142" s="9">
        <v>2860981.0794046088</v>
      </c>
      <c r="AD142" s="9">
        <v>3413405.6600464364</v>
      </c>
      <c r="AE142" s="9">
        <v>3823267.9347399403</v>
      </c>
      <c r="AF142" s="9">
        <v>3776920.979682453</v>
      </c>
      <c r="AG142" s="10" t="s">
        <v>263</v>
      </c>
    </row>
    <row r="143" spans="1:33" x14ac:dyDescent="0.25">
      <c r="A143" s="20" t="s">
        <v>36</v>
      </c>
      <c r="B143" s="8" t="s">
        <v>262</v>
      </c>
      <c r="C143" s="8" t="s">
        <v>219</v>
      </c>
      <c r="D143" s="8" t="s">
        <v>240</v>
      </c>
      <c r="E143" s="8" t="s">
        <v>48</v>
      </c>
      <c r="F143" s="8" t="s">
        <v>40</v>
      </c>
      <c r="G143" s="8" t="s">
        <v>41</v>
      </c>
      <c r="H143" s="8" t="s">
        <v>116</v>
      </c>
      <c r="I143" s="10" t="s">
        <v>117</v>
      </c>
      <c r="J143" s="9">
        <v>11688.813333333334</v>
      </c>
      <c r="K143" s="9">
        <v>11688.813333333334</v>
      </c>
      <c r="L143" s="9">
        <v>11688.813333333334</v>
      </c>
      <c r="M143" s="9">
        <v>11688.813333333334</v>
      </c>
      <c r="N143" s="9">
        <v>11688.813333333334</v>
      </c>
      <c r="O143" s="9">
        <v>11688.813333333334</v>
      </c>
      <c r="P143" s="9">
        <v>11688.813333333334</v>
      </c>
      <c r="Q143" s="9">
        <v>11688.813333333334</v>
      </c>
      <c r="R143" s="9">
        <v>11688.813333333334</v>
      </c>
      <c r="S143" s="9">
        <v>11688.813333333334</v>
      </c>
      <c r="T143" s="9">
        <v>11688.813333333334</v>
      </c>
      <c r="U143" s="9">
        <v>8210.93</v>
      </c>
      <c r="V143" s="9">
        <v>13839.08</v>
      </c>
      <c r="W143" s="9">
        <v>13016.43</v>
      </c>
      <c r="X143" s="9">
        <v>15468.742</v>
      </c>
      <c r="Y143" s="9">
        <v>15070.0735</v>
      </c>
      <c r="Z143" s="9">
        <v>16914.585500000001</v>
      </c>
      <c r="AA143" s="9">
        <v>16186.56</v>
      </c>
      <c r="AB143" s="9">
        <v>17971.87</v>
      </c>
      <c r="AC143" s="9">
        <v>16006.11</v>
      </c>
      <c r="AD143" s="9">
        <v>16767.37</v>
      </c>
      <c r="AE143" s="9">
        <v>18445.96</v>
      </c>
      <c r="AF143" s="9">
        <v>15938.08</v>
      </c>
      <c r="AG143" s="10" t="s">
        <v>264</v>
      </c>
    </row>
    <row r="144" spans="1:33" x14ac:dyDescent="0.25">
      <c r="A144" s="20" t="s">
        <v>36</v>
      </c>
      <c r="B144" s="8" t="s">
        <v>262</v>
      </c>
      <c r="C144" s="8" t="s">
        <v>219</v>
      </c>
      <c r="D144" s="8" t="s">
        <v>240</v>
      </c>
      <c r="E144" s="8" t="s">
        <v>48</v>
      </c>
      <c r="F144" s="8" t="s">
        <v>40</v>
      </c>
      <c r="G144" s="8" t="s">
        <v>41</v>
      </c>
      <c r="H144" s="8" t="s">
        <v>52</v>
      </c>
      <c r="I144" s="10" t="s">
        <v>50</v>
      </c>
      <c r="J144" s="9">
        <v>43524128.735348716</v>
      </c>
      <c r="K144" s="9">
        <v>49988261.280975789</v>
      </c>
      <c r="L144" s="9">
        <v>43213629.793527626</v>
      </c>
      <c r="M144" s="9">
        <v>50983023.782875158</v>
      </c>
      <c r="N144" s="9">
        <v>50907324.173105843</v>
      </c>
      <c r="O144" s="9">
        <v>52525387.471234143</v>
      </c>
      <c r="P144" s="9">
        <v>55355843.719744377</v>
      </c>
      <c r="Q144" s="9">
        <v>55074696.611581057</v>
      </c>
      <c r="R144" s="9">
        <v>46582344.9555462</v>
      </c>
      <c r="S144" s="9">
        <v>63124409.125542879</v>
      </c>
      <c r="T144" s="9">
        <v>72328449.786152527</v>
      </c>
      <c r="U144" s="9">
        <v>76398832.881898448</v>
      </c>
      <c r="V144" s="9">
        <v>80541446.28705208</v>
      </c>
      <c r="W144" s="9">
        <v>74225069.840887681</v>
      </c>
      <c r="X144" s="9">
        <v>50125261.156346805</v>
      </c>
      <c r="Y144" s="9">
        <v>56579105.286624081</v>
      </c>
      <c r="Z144" s="9">
        <v>44541336.613655306</v>
      </c>
      <c r="AA144" s="9">
        <v>49189842.195498534</v>
      </c>
      <c r="AB144" s="9">
        <v>47847731.196389697</v>
      </c>
      <c r="AC144" s="9">
        <v>44268928.168920815</v>
      </c>
      <c r="AD144" s="9">
        <v>39271762.204151481</v>
      </c>
      <c r="AE144" s="9">
        <v>38616561.255196758</v>
      </c>
      <c r="AF144" s="9">
        <v>32653940.543029185</v>
      </c>
      <c r="AG144" s="10" t="s">
        <v>265</v>
      </c>
    </row>
    <row r="145" spans="1:33" x14ac:dyDescent="0.25">
      <c r="A145" s="20" t="s">
        <v>47</v>
      </c>
      <c r="B145" s="8" t="s">
        <v>262</v>
      </c>
      <c r="C145" s="8" t="s">
        <v>219</v>
      </c>
      <c r="D145" s="8" t="s">
        <v>240</v>
      </c>
      <c r="E145" s="8" t="s">
        <v>48</v>
      </c>
      <c r="F145" s="8" t="s">
        <v>40</v>
      </c>
      <c r="G145" s="8" t="s">
        <v>41</v>
      </c>
      <c r="H145" s="8" t="s">
        <v>54</v>
      </c>
      <c r="I145" s="10" t="s">
        <v>50</v>
      </c>
      <c r="J145" s="9">
        <v>65480.73866971393</v>
      </c>
      <c r="K145" s="9">
        <v>494023.34455045382</v>
      </c>
      <c r="L145" s="9">
        <v>608722.52630289958</v>
      </c>
      <c r="M145" s="9">
        <v>3793789.5946868304</v>
      </c>
      <c r="N145" s="9">
        <v>6101198.5376639683</v>
      </c>
      <c r="O145" s="9">
        <v>5969039.9999999991</v>
      </c>
      <c r="P145" s="9">
        <v>5888673.8514678339</v>
      </c>
      <c r="Q145" s="9">
        <v>5705707.184838241</v>
      </c>
      <c r="R145" s="9">
        <v>6389252.9495993415</v>
      </c>
      <c r="S145" s="9">
        <v>6181400.4115574602</v>
      </c>
      <c r="T145" s="9">
        <v>10534535.184020231</v>
      </c>
      <c r="U145" s="9">
        <v>9651829.4086241871</v>
      </c>
      <c r="V145" s="9">
        <v>8819993.3514875136</v>
      </c>
      <c r="W145" s="9">
        <v>7329218.7247931622</v>
      </c>
      <c r="X145" s="9">
        <v>8008851.4296982177</v>
      </c>
      <c r="Y145" s="9">
        <v>4576362.0910316128</v>
      </c>
      <c r="Z145" s="9">
        <v>2550724.1560918619</v>
      </c>
      <c r="AA145" s="9">
        <v>2986520.111530601</v>
      </c>
      <c r="AB145" s="9">
        <v>1271626.3982221722</v>
      </c>
      <c r="AC145" s="9">
        <v>2391461.1608150546</v>
      </c>
      <c r="AD145" s="9">
        <v>3519007.4933841689</v>
      </c>
      <c r="AE145" s="9">
        <v>1926316.5544350203</v>
      </c>
      <c r="AF145" s="9">
        <v>4049179.0478929002</v>
      </c>
      <c r="AG145" s="10" t="s">
        <v>266</v>
      </c>
    </row>
    <row r="146" spans="1:33" x14ac:dyDescent="0.25">
      <c r="A146" s="20" t="s">
        <v>36</v>
      </c>
      <c r="B146" s="8" t="s">
        <v>262</v>
      </c>
      <c r="C146" s="8" t="s">
        <v>219</v>
      </c>
      <c r="D146" s="8" t="s">
        <v>240</v>
      </c>
      <c r="E146" s="8" t="s">
        <v>48</v>
      </c>
      <c r="F146" s="8" t="s">
        <v>40</v>
      </c>
      <c r="G146" s="8" t="s">
        <v>41</v>
      </c>
      <c r="H146" s="8" t="s">
        <v>56</v>
      </c>
      <c r="I146" s="10" t="s">
        <v>50</v>
      </c>
      <c r="J146" s="9">
        <v>16802519.261330288</v>
      </c>
      <c r="K146" s="9">
        <v>94095976.655449569</v>
      </c>
      <c r="L146" s="9">
        <v>98893277.473697111</v>
      </c>
      <c r="M146" s="9">
        <v>102620210.40531318</v>
      </c>
      <c r="N146" s="9">
        <v>107497801.46233602</v>
      </c>
      <c r="O146" s="9">
        <v>98750959.999999985</v>
      </c>
      <c r="P146" s="9">
        <v>97242326.148532167</v>
      </c>
      <c r="Q146" s="9">
        <v>94051292.815161765</v>
      </c>
      <c r="R146" s="9">
        <v>95031747.050400659</v>
      </c>
      <c r="S146" s="9">
        <v>90381599.588442519</v>
      </c>
      <c r="T146" s="9">
        <v>97006464.815979779</v>
      </c>
      <c r="U146" s="9">
        <v>81168050.260129064</v>
      </c>
      <c r="V146" s="9">
        <v>80494798.877459064</v>
      </c>
      <c r="W146" s="9">
        <v>63759222.5809258</v>
      </c>
      <c r="X146" s="9">
        <v>64533771.00739646</v>
      </c>
      <c r="Y146" s="9">
        <v>39676385.88791585</v>
      </c>
      <c r="Z146" s="9">
        <v>22398855.988868687</v>
      </c>
      <c r="AA146" s="9">
        <v>26414602.309399743</v>
      </c>
      <c r="AB146" s="9">
        <v>11068548.247732496</v>
      </c>
      <c r="AC146" s="9">
        <v>21309327.366968963</v>
      </c>
      <c r="AD146" s="9">
        <v>31250458.346845701</v>
      </c>
      <c r="AE146" s="9">
        <v>17166094.283484615</v>
      </c>
      <c r="AF146" s="9">
        <v>35124817.578223862</v>
      </c>
      <c r="AG146" s="10" t="s">
        <v>267</v>
      </c>
    </row>
    <row r="147" spans="1:33" x14ac:dyDescent="0.25">
      <c r="A147" s="20" t="s">
        <v>36</v>
      </c>
      <c r="B147" s="8" t="s">
        <v>262</v>
      </c>
      <c r="C147" s="8" t="s">
        <v>219</v>
      </c>
      <c r="D147" s="8" t="s">
        <v>240</v>
      </c>
      <c r="E147" s="8" t="s">
        <v>48</v>
      </c>
      <c r="F147" s="8" t="s">
        <v>40</v>
      </c>
      <c r="G147" s="8" t="s">
        <v>41</v>
      </c>
      <c r="H147" s="8" t="s">
        <v>58</v>
      </c>
      <c r="I147" s="10" t="s">
        <v>50</v>
      </c>
      <c r="J147" s="9">
        <v>961000</v>
      </c>
      <c r="K147" s="9">
        <v>1286000</v>
      </c>
      <c r="L147" s="9">
        <v>336000</v>
      </c>
      <c r="M147" s="9">
        <v>1368000</v>
      </c>
      <c r="N147" s="9">
        <v>1303000</v>
      </c>
      <c r="O147" s="9">
        <v>1290000</v>
      </c>
      <c r="P147" s="9">
        <v>975000</v>
      </c>
      <c r="Q147" s="9">
        <v>967000</v>
      </c>
      <c r="R147" s="9">
        <v>423000</v>
      </c>
      <c r="S147" s="9">
        <v>112000</v>
      </c>
      <c r="T147" s="9">
        <v>154000</v>
      </c>
      <c r="U147" s="9">
        <v>319000</v>
      </c>
      <c r="V147" s="9">
        <v>137000</v>
      </c>
      <c r="W147" s="9">
        <v>53000</v>
      </c>
      <c r="X147" s="9">
        <v>679000</v>
      </c>
      <c r="Y147" s="9">
        <v>132000</v>
      </c>
      <c r="Z147" s="9">
        <v>37000</v>
      </c>
      <c r="AA147" s="9">
        <v>24000</v>
      </c>
      <c r="AB147" s="9">
        <v>17000</v>
      </c>
      <c r="AC147" s="9">
        <v>9000</v>
      </c>
      <c r="AD147" s="9">
        <v>5000</v>
      </c>
      <c r="AE147" s="9">
        <v>5000</v>
      </c>
      <c r="AF147" s="9">
        <v>5000</v>
      </c>
      <c r="AG147" s="10" t="s">
        <v>268</v>
      </c>
    </row>
    <row r="148" spans="1:33" x14ac:dyDescent="0.25">
      <c r="A148" s="20" t="s">
        <v>36</v>
      </c>
      <c r="B148" s="8" t="s">
        <v>262</v>
      </c>
      <c r="C148" s="8" t="s">
        <v>219</v>
      </c>
      <c r="D148" s="8" t="s">
        <v>240</v>
      </c>
      <c r="E148" s="8" t="s">
        <v>48</v>
      </c>
      <c r="F148" s="8" t="s">
        <v>40</v>
      </c>
      <c r="G148" s="8" t="s">
        <v>41</v>
      </c>
      <c r="H148" s="8" t="s">
        <v>123</v>
      </c>
      <c r="I148" s="10" t="s">
        <v>50</v>
      </c>
      <c r="J148" s="9">
        <v>221130434.78260866</v>
      </c>
      <c r="K148" s="9">
        <v>237141304.34782609</v>
      </c>
      <c r="L148" s="9">
        <v>342565217.39130437</v>
      </c>
      <c r="M148" s="9">
        <v>249750000</v>
      </c>
      <c r="N148" s="9">
        <v>179130434.78260866</v>
      </c>
      <c r="O148" s="9">
        <v>65369565.217391305</v>
      </c>
      <c r="P148" s="9">
        <v>111510869.56521739</v>
      </c>
      <c r="Q148" s="9">
        <v>70521739.130434781</v>
      </c>
      <c r="R148" s="9">
        <v>148293478.26086956</v>
      </c>
      <c r="S148" s="9">
        <v>206456521.73913041</v>
      </c>
      <c r="T148" s="9">
        <v>245532608.69565216</v>
      </c>
      <c r="U148" s="9">
        <v>265597826.08695653</v>
      </c>
      <c r="V148" s="9">
        <v>256543478.26086959</v>
      </c>
      <c r="W148" s="9">
        <v>252021739.13043478</v>
      </c>
      <c r="X148" s="9">
        <v>263695652.17391303</v>
      </c>
      <c r="Y148" s="9">
        <v>253771739.13043478</v>
      </c>
      <c r="Z148" s="9">
        <v>244641304.34782609</v>
      </c>
      <c r="AA148" s="9">
        <v>234336956.52173913</v>
      </c>
      <c r="AB148" s="9">
        <v>224413043.47826087</v>
      </c>
      <c r="AC148" s="9">
        <v>232032608.69565216</v>
      </c>
      <c r="AD148" s="9">
        <v>232565217.39130434</v>
      </c>
      <c r="AE148" s="9">
        <v>236413043.47826087</v>
      </c>
      <c r="AF148" s="9">
        <v>252467391.30434784</v>
      </c>
      <c r="AG148" s="10" t="s">
        <v>269</v>
      </c>
    </row>
    <row r="149" spans="1:33" x14ac:dyDescent="0.25">
      <c r="A149" s="20" t="s">
        <v>36</v>
      </c>
      <c r="B149" s="8" t="s">
        <v>262</v>
      </c>
      <c r="C149" s="8" t="s">
        <v>219</v>
      </c>
      <c r="D149" s="8" t="s">
        <v>240</v>
      </c>
      <c r="E149" s="8" t="s">
        <v>48</v>
      </c>
      <c r="F149" s="8" t="s">
        <v>40</v>
      </c>
      <c r="G149" s="8" t="s">
        <v>41</v>
      </c>
      <c r="H149" s="8" t="s">
        <v>42</v>
      </c>
      <c r="I149" s="10" t="s">
        <v>43</v>
      </c>
      <c r="J149" s="9">
        <v>7930133424.0582552</v>
      </c>
      <c r="K149" s="9">
        <v>7774541236.129262</v>
      </c>
      <c r="L149" s="9">
        <v>7259046415.1406832</v>
      </c>
      <c r="M149" s="9">
        <v>8963603457.7203083</v>
      </c>
      <c r="N149" s="9">
        <v>9877268640.8803482</v>
      </c>
      <c r="O149" s="9">
        <v>9221978215.9133549</v>
      </c>
      <c r="P149" s="9">
        <v>8634427328.2858887</v>
      </c>
      <c r="Q149" s="9">
        <v>8137901507.5817823</v>
      </c>
      <c r="R149" s="9">
        <v>20525190631.212322</v>
      </c>
      <c r="S149" s="9">
        <v>21229541230.005829</v>
      </c>
      <c r="T149" s="9">
        <v>26200598523.69862</v>
      </c>
      <c r="U149" s="9">
        <v>24929657917.923229</v>
      </c>
      <c r="V149" s="9">
        <v>16861593536.280802</v>
      </c>
      <c r="W149" s="9">
        <v>18789225238.783363</v>
      </c>
      <c r="X149" s="9">
        <v>21525505386.477409</v>
      </c>
      <c r="Y149" s="9">
        <v>24763440427.959003</v>
      </c>
      <c r="Z149" s="9">
        <v>32750664020.411884</v>
      </c>
      <c r="AA149" s="9">
        <v>32127026987.898205</v>
      </c>
      <c r="AB149" s="9">
        <v>36941201099.845596</v>
      </c>
      <c r="AC149" s="9">
        <v>43587248726.761742</v>
      </c>
      <c r="AD149" s="9">
        <v>21548776469.196377</v>
      </c>
      <c r="AE149" s="9">
        <v>8674107845.7075138</v>
      </c>
      <c r="AF149" s="9">
        <v>8594395429.6924534</v>
      </c>
      <c r="AG149" s="10" t="s">
        <v>270</v>
      </c>
    </row>
    <row r="150" spans="1:33" x14ac:dyDescent="0.25">
      <c r="A150" s="20" t="s">
        <v>36</v>
      </c>
      <c r="B150" s="8" t="s">
        <v>262</v>
      </c>
      <c r="C150" s="8" t="s">
        <v>219</v>
      </c>
      <c r="D150" s="8" t="s">
        <v>240</v>
      </c>
      <c r="E150" s="8" t="s">
        <v>48</v>
      </c>
      <c r="F150" s="8" t="s">
        <v>40</v>
      </c>
      <c r="G150" s="8" t="s">
        <v>41</v>
      </c>
      <c r="H150" s="8" t="s">
        <v>176</v>
      </c>
      <c r="I150" s="10" t="s">
        <v>117</v>
      </c>
      <c r="J150" s="9">
        <v>2563</v>
      </c>
      <c r="K150" s="9">
        <v>2563</v>
      </c>
      <c r="L150" s="9">
        <v>2563</v>
      </c>
      <c r="M150" s="9">
        <v>2563</v>
      </c>
      <c r="N150" s="9">
        <v>2563</v>
      </c>
      <c r="O150" s="9">
        <v>2563</v>
      </c>
      <c r="P150" s="9">
        <v>2563</v>
      </c>
      <c r="Q150" s="9">
        <v>2563</v>
      </c>
      <c r="R150" s="9">
        <v>2563</v>
      </c>
      <c r="S150" s="9">
        <v>2563</v>
      </c>
      <c r="T150" s="9">
        <v>2563</v>
      </c>
      <c r="U150" s="9">
        <v>3137.6299999999997</v>
      </c>
      <c r="V150" s="9">
        <v>2314.84</v>
      </c>
      <c r="W150" s="9">
        <v>2236.5300000000002</v>
      </c>
      <c r="X150" s="9">
        <v>489</v>
      </c>
      <c r="Y150" s="9"/>
      <c r="Z150" s="9"/>
      <c r="AA150" s="9"/>
      <c r="AB150" s="9"/>
      <c r="AC150" s="9"/>
      <c r="AD150" s="9"/>
      <c r="AE150" s="9"/>
      <c r="AF150" s="9"/>
      <c r="AG150" s="10" t="s">
        <v>271</v>
      </c>
    </row>
    <row r="151" spans="1:33" x14ac:dyDescent="0.25">
      <c r="A151" s="20" t="s">
        <v>47</v>
      </c>
      <c r="B151" s="8" t="s">
        <v>262</v>
      </c>
      <c r="C151" s="8" t="s">
        <v>219</v>
      </c>
      <c r="D151" s="8" t="s">
        <v>240</v>
      </c>
      <c r="E151" s="8" t="s">
        <v>48</v>
      </c>
      <c r="F151" s="8" t="s">
        <v>40</v>
      </c>
      <c r="G151" s="8" t="s">
        <v>41</v>
      </c>
      <c r="H151" s="8" t="s">
        <v>61</v>
      </c>
      <c r="I151" s="10" t="s">
        <v>50</v>
      </c>
      <c r="J151" s="9"/>
      <c r="K151" s="9"/>
      <c r="L151" s="9"/>
      <c r="M151" s="9"/>
      <c r="N151" s="9"/>
      <c r="O151" s="9"/>
      <c r="P151" s="9"/>
      <c r="Q151" s="9"/>
      <c r="R151" s="9"/>
      <c r="S151" s="9"/>
      <c r="T151" s="9">
        <v>39185.531928250646</v>
      </c>
      <c r="U151" s="9">
        <v>36993.508682102991</v>
      </c>
      <c r="V151" s="9">
        <v>194932.41037781668</v>
      </c>
      <c r="W151" s="9">
        <v>2417470.2910373723</v>
      </c>
      <c r="X151" s="9">
        <v>1592659.8056177881</v>
      </c>
      <c r="Y151" s="9">
        <v>2624379.9126127176</v>
      </c>
      <c r="Z151" s="9">
        <v>3219974.6353018493</v>
      </c>
      <c r="AA151" s="9">
        <v>4738974.4442321863</v>
      </c>
      <c r="AB151" s="9">
        <v>5145559.1237357939</v>
      </c>
      <c r="AC151" s="9">
        <v>8355632.6682901122</v>
      </c>
      <c r="AD151" s="9">
        <v>7545530.5656001223</v>
      </c>
      <c r="AE151" s="9">
        <v>12402869.793228203</v>
      </c>
      <c r="AF151" s="9">
        <v>18521297.393761892</v>
      </c>
      <c r="AG151" s="10" t="s">
        <v>272</v>
      </c>
    </row>
    <row r="152" spans="1:33" x14ac:dyDescent="0.25">
      <c r="A152" s="20" t="s">
        <v>36</v>
      </c>
      <c r="B152" s="8" t="s">
        <v>262</v>
      </c>
      <c r="C152" s="8" t="s">
        <v>219</v>
      </c>
      <c r="D152" s="8" t="s">
        <v>240</v>
      </c>
      <c r="E152" s="8" t="s">
        <v>48</v>
      </c>
      <c r="F152" s="8" t="s">
        <v>40</v>
      </c>
      <c r="G152" s="8" t="s">
        <v>41</v>
      </c>
      <c r="H152" s="8" t="s">
        <v>127</v>
      </c>
      <c r="I152" s="10" t="s">
        <v>50</v>
      </c>
      <c r="J152" s="9">
        <v>4747000</v>
      </c>
      <c r="K152" s="9">
        <v>750000</v>
      </c>
      <c r="L152" s="9">
        <v>2873000</v>
      </c>
      <c r="M152" s="9">
        <v>1508000</v>
      </c>
      <c r="N152" s="9">
        <v>583000</v>
      </c>
      <c r="O152" s="9">
        <v>465000</v>
      </c>
      <c r="P152" s="9">
        <v>4239000</v>
      </c>
      <c r="Q152" s="9">
        <v>452000</v>
      </c>
      <c r="R152" s="9">
        <v>1905000</v>
      </c>
      <c r="S152" s="9">
        <v>273000</v>
      </c>
      <c r="T152" s="9">
        <v>436000</v>
      </c>
      <c r="U152" s="9">
        <v>299000</v>
      </c>
      <c r="V152" s="9">
        <v>234000</v>
      </c>
      <c r="W152" s="9">
        <v>256000</v>
      </c>
      <c r="X152" s="9">
        <v>218000</v>
      </c>
      <c r="Y152" s="9">
        <v>1940000</v>
      </c>
      <c r="Z152" s="9">
        <v>2424000</v>
      </c>
      <c r="AA152" s="9">
        <v>798000</v>
      </c>
      <c r="AB152" s="9">
        <v>440000</v>
      </c>
      <c r="AC152" s="9">
        <v>455000</v>
      </c>
      <c r="AD152" s="9">
        <v>400000</v>
      </c>
      <c r="AE152" s="9">
        <v>400000</v>
      </c>
      <c r="AF152" s="9">
        <v>400000</v>
      </c>
      <c r="AG152" s="10" t="s">
        <v>273</v>
      </c>
    </row>
    <row r="153" spans="1:33" x14ac:dyDescent="0.25">
      <c r="A153" s="20" t="s">
        <v>36</v>
      </c>
      <c r="B153" s="8" t="s">
        <v>262</v>
      </c>
      <c r="C153" s="8" t="s">
        <v>219</v>
      </c>
      <c r="D153" s="8" t="s">
        <v>240</v>
      </c>
      <c r="E153" s="8" t="s">
        <v>274</v>
      </c>
      <c r="F153" s="8" t="s">
        <v>40</v>
      </c>
      <c r="G153" s="8" t="s">
        <v>41</v>
      </c>
      <c r="H153" s="8" t="s">
        <v>42</v>
      </c>
      <c r="I153" s="10" t="s">
        <v>43</v>
      </c>
      <c r="J153" s="9">
        <v>325850961.69842905</v>
      </c>
      <c r="K153" s="9">
        <v>298502517.40785038</v>
      </c>
      <c r="L153" s="9">
        <v>293372873.74060267</v>
      </c>
      <c r="M153" s="9">
        <v>285126469.10459459</v>
      </c>
      <c r="N153" s="9">
        <v>306581645.30108172</v>
      </c>
      <c r="O153" s="9">
        <v>287086614.4821651</v>
      </c>
      <c r="P153" s="9">
        <v>290458945.89147311</v>
      </c>
      <c r="Q153" s="9">
        <v>287471534.13102883</v>
      </c>
      <c r="R153" s="9">
        <v>318176908.16555929</v>
      </c>
      <c r="S153" s="9">
        <v>261101053.86069426</v>
      </c>
      <c r="T153" s="9">
        <v>278012851.38851064</v>
      </c>
      <c r="U153" s="9">
        <v>286435922.29986399</v>
      </c>
      <c r="V153" s="9">
        <v>227934398.99994573</v>
      </c>
      <c r="W153" s="9">
        <v>212273554.29698887</v>
      </c>
      <c r="X153" s="9">
        <v>240003975.66631517</v>
      </c>
      <c r="Y153" s="9">
        <v>241935480.94913134</v>
      </c>
      <c r="Z153" s="9">
        <v>219781042.66484365</v>
      </c>
      <c r="AA153" s="9">
        <v>216605169.77383724</v>
      </c>
      <c r="AB153" s="9">
        <v>209459423.29187095</v>
      </c>
      <c r="AC153" s="9">
        <v>185650987.03670278</v>
      </c>
      <c r="AD153" s="9">
        <v>173376126.19917452</v>
      </c>
      <c r="AE153" s="9">
        <v>178420984.92319202</v>
      </c>
      <c r="AF153" s="9">
        <v>174743283.82123208</v>
      </c>
      <c r="AG153" s="10" t="s">
        <v>275</v>
      </c>
    </row>
    <row r="154" spans="1:33" x14ac:dyDescent="0.25">
      <c r="A154" s="20" t="s">
        <v>36</v>
      </c>
      <c r="B154" s="8" t="s">
        <v>262</v>
      </c>
      <c r="C154" s="8" t="s">
        <v>219</v>
      </c>
      <c r="D154" s="8" t="s">
        <v>240</v>
      </c>
      <c r="E154" s="8" t="s">
        <v>274</v>
      </c>
      <c r="F154" s="8" t="s">
        <v>276</v>
      </c>
      <c r="G154" s="8" t="s">
        <v>41</v>
      </c>
      <c r="H154" s="8" t="s">
        <v>42</v>
      </c>
      <c r="I154" s="10" t="s">
        <v>43</v>
      </c>
      <c r="J154" s="9">
        <v>5547643393.4397469</v>
      </c>
      <c r="K154" s="9">
        <v>3846346833.4127221</v>
      </c>
      <c r="L154" s="9">
        <v>4250281799.2236295</v>
      </c>
      <c r="M154" s="9">
        <v>3697356041.9604983</v>
      </c>
      <c r="N154" s="9">
        <v>4346511347.138979</v>
      </c>
      <c r="O154" s="9">
        <v>3452497224.92449</v>
      </c>
      <c r="P154" s="9">
        <v>3569669648.4924011</v>
      </c>
      <c r="Q154" s="9">
        <v>2816447506.1397991</v>
      </c>
      <c r="R154" s="9">
        <v>2329436732.5746355</v>
      </c>
      <c r="S154" s="9">
        <v>1980123609.0438843</v>
      </c>
      <c r="T154" s="9">
        <v>1928903865.2211158</v>
      </c>
      <c r="U154" s="9">
        <v>1780838430.7190659</v>
      </c>
      <c r="V154" s="9">
        <v>1402916096.2791686</v>
      </c>
      <c r="W154" s="9">
        <v>1381621488.3350732</v>
      </c>
      <c r="X154" s="9">
        <v>1503180238.2877629</v>
      </c>
      <c r="Y154" s="9">
        <v>1499616321.6950028</v>
      </c>
      <c r="Z154" s="9">
        <v>1457841782.8081713</v>
      </c>
      <c r="AA154" s="9">
        <v>1468669969.2099483</v>
      </c>
      <c r="AB154" s="9">
        <v>1411627762.6192238</v>
      </c>
      <c r="AC154" s="9">
        <v>1449585976.1390035</v>
      </c>
      <c r="AD154" s="9">
        <v>1323546514.8624973</v>
      </c>
      <c r="AE154" s="9">
        <v>1266430711.4597652</v>
      </c>
      <c r="AF154" s="9">
        <v>1112988615.1513643</v>
      </c>
      <c r="AG154" s="10" t="s">
        <v>277</v>
      </c>
    </row>
    <row r="155" spans="1:33" x14ac:dyDescent="0.25">
      <c r="A155" s="20" t="s">
        <v>36</v>
      </c>
      <c r="B155" s="8" t="s">
        <v>278</v>
      </c>
      <c r="C155" s="8" t="s">
        <v>219</v>
      </c>
      <c r="D155" s="8" t="s">
        <v>240</v>
      </c>
      <c r="E155" s="8" t="s">
        <v>279</v>
      </c>
      <c r="F155" s="8" t="s">
        <v>40</v>
      </c>
      <c r="G155" s="8" t="s">
        <v>41</v>
      </c>
      <c r="H155" s="8" t="s">
        <v>42</v>
      </c>
      <c r="I155" s="10" t="s">
        <v>43</v>
      </c>
      <c r="J155" s="9">
        <v>16003254540.606916</v>
      </c>
      <c r="K155" s="9">
        <v>13518426439.550011</v>
      </c>
      <c r="L155" s="9">
        <v>13322437766.226904</v>
      </c>
      <c r="M155" s="9">
        <v>7441640155.4890022</v>
      </c>
      <c r="N155" s="9">
        <v>8736248606.2141285</v>
      </c>
      <c r="O155" s="9">
        <v>7907504480.0068769</v>
      </c>
      <c r="P155" s="9">
        <v>8852252594.0340099</v>
      </c>
      <c r="Q155" s="9">
        <v>10022076474.996519</v>
      </c>
      <c r="R155" s="9">
        <v>13028712363.891836</v>
      </c>
      <c r="S155" s="9">
        <v>9217518318.7961254</v>
      </c>
      <c r="T155" s="9">
        <v>11625275356.293991</v>
      </c>
      <c r="U155" s="9">
        <v>12634485710.900993</v>
      </c>
      <c r="V155" s="9">
        <v>11418348025.822227</v>
      </c>
      <c r="W155" s="9">
        <v>11149446633.079702</v>
      </c>
      <c r="X155" s="9">
        <v>12177840167.035318</v>
      </c>
      <c r="Y155" s="9">
        <v>11367688767.25918</v>
      </c>
      <c r="Z155" s="9">
        <v>11604901782.774498</v>
      </c>
      <c r="AA155" s="9">
        <v>11298786668.413477</v>
      </c>
      <c r="AB155" s="9">
        <v>11080111417.058685</v>
      </c>
      <c r="AC155" s="9">
        <v>11133957262.797455</v>
      </c>
      <c r="AD155" s="9">
        <v>9111653301.7270184</v>
      </c>
      <c r="AE155" s="9">
        <v>10141390709.591087</v>
      </c>
      <c r="AF155" s="9">
        <v>9945530319.0106144</v>
      </c>
      <c r="AG155" s="10" t="s">
        <v>280</v>
      </c>
    </row>
    <row r="156" spans="1:33" x14ac:dyDescent="0.25">
      <c r="A156" s="20" t="s">
        <v>36</v>
      </c>
      <c r="B156" s="8" t="s">
        <v>281</v>
      </c>
      <c r="C156" s="8" t="s">
        <v>219</v>
      </c>
      <c r="D156" s="8" t="s">
        <v>240</v>
      </c>
      <c r="E156" s="8" t="s">
        <v>282</v>
      </c>
      <c r="F156" s="8" t="s">
        <v>40</v>
      </c>
      <c r="G156" s="8" t="s">
        <v>41</v>
      </c>
      <c r="H156" s="8" t="s">
        <v>42</v>
      </c>
      <c r="I156" s="10" t="s">
        <v>43</v>
      </c>
      <c r="J156" s="9">
        <v>2946197564.4110961</v>
      </c>
      <c r="K156" s="9">
        <v>2293424157.2670217</v>
      </c>
      <c r="L156" s="9">
        <v>2265281267.2519064</v>
      </c>
      <c r="M156" s="9">
        <v>2588372207.9758468</v>
      </c>
      <c r="N156" s="9">
        <v>2748957597.604897</v>
      </c>
      <c r="O156" s="9">
        <v>2431756295.4937506</v>
      </c>
      <c r="P156" s="9">
        <v>2300539151.9182353</v>
      </c>
      <c r="Q156" s="9">
        <v>2227678332.0135345</v>
      </c>
      <c r="R156" s="9">
        <v>2015489967.5932024</v>
      </c>
      <c r="S156" s="9">
        <v>1917489821.9008138</v>
      </c>
      <c r="T156" s="9">
        <v>1478683314.1639135</v>
      </c>
      <c r="U156" s="9">
        <v>1642535136.1184609</v>
      </c>
      <c r="V156" s="9">
        <v>1379633903.1006927</v>
      </c>
      <c r="W156" s="9">
        <v>1293597756.2838285</v>
      </c>
      <c r="X156" s="9">
        <v>1234073324.7058918</v>
      </c>
      <c r="Y156" s="9">
        <v>1235349799.810055</v>
      </c>
      <c r="Z156" s="9">
        <v>1194483289.1148305</v>
      </c>
      <c r="AA156" s="9">
        <v>1038501157.0777518</v>
      </c>
      <c r="AB156" s="9">
        <v>1028860080.3885922</v>
      </c>
      <c r="AC156" s="9">
        <v>1010984128.9408182</v>
      </c>
      <c r="AD156" s="9">
        <v>805648396.22251129</v>
      </c>
      <c r="AE156" s="9">
        <v>706995278.46213186</v>
      </c>
      <c r="AF156" s="9">
        <v>709588047.14840972</v>
      </c>
      <c r="AG156" s="10" t="s">
        <v>283</v>
      </c>
    </row>
    <row r="157" spans="1:33" x14ac:dyDescent="0.25">
      <c r="A157" s="20" t="s">
        <v>36</v>
      </c>
      <c r="B157" s="8" t="s">
        <v>281</v>
      </c>
      <c r="C157" s="8" t="s">
        <v>219</v>
      </c>
      <c r="D157" s="8" t="s">
        <v>240</v>
      </c>
      <c r="E157" s="8" t="s">
        <v>284</v>
      </c>
      <c r="F157" s="8" t="s">
        <v>40</v>
      </c>
      <c r="G157" s="8" t="s">
        <v>41</v>
      </c>
      <c r="H157" s="8" t="s">
        <v>42</v>
      </c>
      <c r="I157" s="10" t="s">
        <v>43</v>
      </c>
      <c r="J157" s="9">
        <v>17038258786.929399</v>
      </c>
      <c r="K157" s="9">
        <v>20029853521.729496</v>
      </c>
      <c r="L157" s="9">
        <v>12521174799.297323</v>
      </c>
      <c r="M157" s="9">
        <v>10017043404.808056</v>
      </c>
      <c r="N157" s="9">
        <v>11926352379.765192</v>
      </c>
      <c r="O157" s="9">
        <v>10109853006.886288</v>
      </c>
      <c r="P157" s="9">
        <v>10629091531.71513</v>
      </c>
      <c r="Q157" s="9">
        <v>8730738924.8970947</v>
      </c>
      <c r="R157" s="9">
        <v>7150466432.4885836</v>
      </c>
      <c r="S157" s="9">
        <v>6119645416.5651436</v>
      </c>
      <c r="T157" s="9">
        <v>6446737076.1705141</v>
      </c>
      <c r="U157" s="9">
        <v>7135310154.874095</v>
      </c>
      <c r="V157" s="9">
        <v>6252542935.6044989</v>
      </c>
      <c r="W157" s="9">
        <v>6084815424.1819353</v>
      </c>
      <c r="X157" s="9">
        <v>6244401918.7199373</v>
      </c>
      <c r="Y157" s="9">
        <v>6662372422.3742647</v>
      </c>
      <c r="Z157" s="9">
        <v>6747286658.3857985</v>
      </c>
      <c r="AA157" s="9">
        <v>5821027548.7598848</v>
      </c>
      <c r="AB157" s="9">
        <v>3123906326.0165238</v>
      </c>
      <c r="AC157" s="9">
        <v>5622013176.4303398</v>
      </c>
      <c r="AD157" s="9">
        <v>5335171459.1729946</v>
      </c>
      <c r="AE157" s="9">
        <v>5550468593.396265</v>
      </c>
      <c r="AF157" s="9">
        <v>5706112999.9202099</v>
      </c>
      <c r="AG157" s="10" t="s">
        <v>285</v>
      </c>
    </row>
    <row r="158" spans="1:33" x14ac:dyDescent="0.25">
      <c r="A158" s="20" t="s">
        <v>47</v>
      </c>
      <c r="B158" s="8" t="s">
        <v>286</v>
      </c>
      <c r="C158" s="8" t="s">
        <v>219</v>
      </c>
      <c r="D158" s="8" t="s">
        <v>240</v>
      </c>
      <c r="E158" s="8" t="s">
        <v>287</v>
      </c>
      <c r="F158" s="8" t="s">
        <v>288</v>
      </c>
      <c r="G158" s="8" t="s">
        <v>41</v>
      </c>
      <c r="H158" s="8" t="s">
        <v>49</v>
      </c>
      <c r="I158" s="10" t="s">
        <v>50</v>
      </c>
      <c r="J158" s="9">
        <v>260.31262216046849</v>
      </c>
      <c r="K158" s="9">
        <v>267.07747452584761</v>
      </c>
      <c r="L158" s="9">
        <v>332.54324141414622</v>
      </c>
      <c r="M158" s="9">
        <v>55.932376560737417</v>
      </c>
      <c r="N158" s="9">
        <v>55.276162167843061</v>
      </c>
      <c r="O158" s="9">
        <v>48.327244466371994</v>
      </c>
      <c r="P158" s="9">
        <v>361.86420017483886</v>
      </c>
      <c r="Q158" s="9">
        <v>321.25906417297028</v>
      </c>
      <c r="R158" s="9">
        <v>225.09992209840195</v>
      </c>
      <c r="S158" s="9">
        <v>2.8903669271360268</v>
      </c>
      <c r="T158" s="9">
        <v>44.664453593938397</v>
      </c>
      <c r="U158" s="9"/>
      <c r="V158" s="9"/>
      <c r="W158" s="9"/>
      <c r="X158" s="9"/>
      <c r="Y158" s="9"/>
      <c r="Z158" s="9"/>
      <c r="AA158" s="9"/>
      <c r="AB158" s="9"/>
      <c r="AC158" s="9"/>
      <c r="AD158" s="9"/>
      <c r="AE158" s="9"/>
      <c r="AF158" s="9"/>
      <c r="AG158" s="10" t="s">
        <v>289</v>
      </c>
    </row>
    <row r="159" spans="1:33" x14ac:dyDescent="0.25">
      <c r="A159" s="20" t="s">
        <v>47</v>
      </c>
      <c r="B159" s="8" t="s">
        <v>286</v>
      </c>
      <c r="C159" s="8" t="s">
        <v>219</v>
      </c>
      <c r="D159" s="8" t="s">
        <v>240</v>
      </c>
      <c r="E159" s="8" t="s">
        <v>287</v>
      </c>
      <c r="F159" s="8" t="s">
        <v>288</v>
      </c>
      <c r="G159" s="8" t="s">
        <v>41</v>
      </c>
      <c r="H159" s="8" t="s">
        <v>290</v>
      </c>
      <c r="I159" s="10" t="s">
        <v>117</v>
      </c>
      <c r="J159" s="9">
        <v>28544.973544973502</v>
      </c>
      <c r="K159" s="9">
        <v>27874.338624338601</v>
      </c>
      <c r="L159" s="9">
        <v>27203.703703703701</v>
      </c>
      <c r="M159" s="9">
        <v>26533.0687830688</v>
      </c>
      <c r="N159" s="9">
        <v>25862.4338624339</v>
      </c>
      <c r="O159" s="9">
        <v>25191.798941798905</v>
      </c>
      <c r="P159" s="9">
        <v>9306.6578483245194</v>
      </c>
      <c r="Q159" s="9">
        <v>13879.678924162299</v>
      </c>
      <c r="R159" s="9">
        <v>18784.074447334227</v>
      </c>
      <c r="S159" s="9">
        <v>26582.719115734697</v>
      </c>
      <c r="T159" s="9">
        <v>41690.718465539685</v>
      </c>
      <c r="U159" s="9">
        <v>73303.091072629846</v>
      </c>
      <c r="V159" s="9">
        <v>76941.8</v>
      </c>
      <c r="W159" s="9">
        <v>79015.41</v>
      </c>
      <c r="X159" s="9">
        <v>118973.6</v>
      </c>
      <c r="Y159" s="9">
        <v>107197.2</v>
      </c>
      <c r="Z159" s="9">
        <v>101916.98000000001</v>
      </c>
      <c r="AA159" s="9">
        <v>122191.32</v>
      </c>
      <c r="AB159" s="9">
        <v>121120.9</v>
      </c>
      <c r="AC159" s="9">
        <v>85240</v>
      </c>
      <c r="AD159" s="9">
        <v>92539.284285000002</v>
      </c>
      <c r="AE159" s="9">
        <v>147970</v>
      </c>
      <c r="AF159" s="9">
        <v>189654</v>
      </c>
      <c r="AG159" s="10" t="s">
        <v>291</v>
      </c>
    </row>
    <row r="160" spans="1:33" x14ac:dyDescent="0.25">
      <c r="A160" s="20" t="s">
        <v>36</v>
      </c>
      <c r="B160" s="8" t="s">
        <v>286</v>
      </c>
      <c r="C160" s="8" t="s">
        <v>219</v>
      </c>
      <c r="D160" s="8" t="s">
        <v>240</v>
      </c>
      <c r="E160" s="8" t="s">
        <v>287</v>
      </c>
      <c r="F160" s="8" t="s">
        <v>288</v>
      </c>
      <c r="G160" s="8" t="s">
        <v>41</v>
      </c>
      <c r="H160" s="8" t="s">
        <v>116</v>
      </c>
      <c r="I160" s="10" t="s">
        <v>117</v>
      </c>
      <c r="J160" s="9">
        <v>1325531.3051146399</v>
      </c>
      <c r="K160" s="9">
        <v>1317696.42857143</v>
      </c>
      <c r="L160" s="9">
        <v>1309861.5520282199</v>
      </c>
      <c r="M160" s="9">
        <v>1302026.67548501</v>
      </c>
      <c r="N160" s="9">
        <v>1294191.7989417999</v>
      </c>
      <c r="O160" s="9">
        <v>1286356.92239859</v>
      </c>
      <c r="P160" s="9">
        <v>1214201.9400352701</v>
      </c>
      <c r="Q160" s="9">
        <v>1091928.34997248</v>
      </c>
      <c r="R160" s="9">
        <v>945206.63871835184</v>
      </c>
      <c r="S160" s="9">
        <v>626402.75461692736</v>
      </c>
      <c r="T160" s="9">
        <v>605033.55796229397</v>
      </c>
      <c r="U160" s="9">
        <v>686775.38965602126</v>
      </c>
      <c r="V160" s="9">
        <v>698159.3</v>
      </c>
      <c r="W160" s="9">
        <v>730061.77</v>
      </c>
      <c r="X160" s="9">
        <v>799526.14</v>
      </c>
      <c r="Y160" s="9">
        <v>753020.32296999998</v>
      </c>
      <c r="Z160" s="9">
        <v>736437.55999999994</v>
      </c>
      <c r="AA160" s="9">
        <v>860152.87</v>
      </c>
      <c r="AB160" s="9">
        <v>835860.61</v>
      </c>
      <c r="AC160" s="9">
        <v>832309.64</v>
      </c>
      <c r="AD160" s="9">
        <v>656190.74490000005</v>
      </c>
      <c r="AE160" s="9">
        <v>624506</v>
      </c>
      <c r="AF160" s="9">
        <v>774900</v>
      </c>
      <c r="AG160" s="10" t="s">
        <v>292</v>
      </c>
    </row>
    <row r="161" spans="1:33" x14ac:dyDescent="0.25">
      <c r="A161" s="20" t="s">
        <v>36</v>
      </c>
      <c r="B161" s="8" t="s">
        <v>286</v>
      </c>
      <c r="C161" s="8" t="s">
        <v>219</v>
      </c>
      <c r="D161" s="8" t="s">
        <v>240</v>
      </c>
      <c r="E161" s="8" t="s">
        <v>287</v>
      </c>
      <c r="F161" s="8" t="s">
        <v>288</v>
      </c>
      <c r="G161" s="8" t="s">
        <v>41</v>
      </c>
      <c r="H161" s="8" t="s">
        <v>52</v>
      </c>
      <c r="I161" s="10" t="s">
        <v>50</v>
      </c>
      <c r="J161" s="9">
        <v>474624.20796955546</v>
      </c>
      <c r="K161" s="9">
        <v>395709.70579174609</v>
      </c>
      <c r="L161" s="9">
        <v>316736.50269941386</v>
      </c>
      <c r="M161" s="9">
        <v>238105.37623882425</v>
      </c>
      <c r="N161" s="9">
        <v>159198.29512777316</v>
      </c>
      <c r="O161" s="9">
        <v>80297.506720030622</v>
      </c>
      <c r="P161" s="9">
        <v>80075.135799825162</v>
      </c>
      <c r="Q161" s="9">
        <v>78183.740935827038</v>
      </c>
      <c r="R161" s="9">
        <v>76731.029304954645</v>
      </c>
      <c r="S161" s="9">
        <v>1464.4146710300738</v>
      </c>
      <c r="T161" s="9">
        <v>30089.137612551338</v>
      </c>
      <c r="U161" s="9"/>
      <c r="V161" s="9"/>
      <c r="W161" s="9"/>
      <c r="X161" s="9"/>
      <c r="Y161" s="9"/>
      <c r="Z161" s="9"/>
      <c r="AA161" s="9"/>
      <c r="AB161" s="9"/>
      <c r="AC161" s="9"/>
      <c r="AD161" s="9"/>
      <c r="AE161" s="9"/>
      <c r="AF161" s="9"/>
      <c r="AG161" s="10" t="s">
        <v>293</v>
      </c>
    </row>
    <row r="162" spans="1:33" x14ac:dyDescent="0.25">
      <c r="A162" s="20" t="s">
        <v>36</v>
      </c>
      <c r="B162" s="8" t="s">
        <v>286</v>
      </c>
      <c r="C162" s="8" t="s">
        <v>219</v>
      </c>
      <c r="D162" s="8" t="s">
        <v>240</v>
      </c>
      <c r="E162" s="8" t="s">
        <v>287</v>
      </c>
      <c r="F162" s="8" t="s">
        <v>288</v>
      </c>
      <c r="G162" s="8" t="s">
        <v>41</v>
      </c>
      <c r="H162" s="8" t="s">
        <v>123</v>
      </c>
      <c r="I162" s="10" t="s">
        <v>50</v>
      </c>
      <c r="J162" s="9"/>
      <c r="K162" s="9"/>
      <c r="L162" s="9"/>
      <c r="M162" s="9"/>
      <c r="N162" s="9"/>
      <c r="O162" s="9"/>
      <c r="P162" s="9"/>
      <c r="Q162" s="9"/>
      <c r="R162" s="9"/>
      <c r="S162" s="9">
        <v>4847.1971014492774</v>
      </c>
      <c r="T162" s="9">
        <v>4165.4285714285697</v>
      </c>
      <c r="U162" s="9">
        <v>0.9626434782608696</v>
      </c>
      <c r="V162" s="9">
        <v>6299</v>
      </c>
      <c r="W162" s="9">
        <v>6786</v>
      </c>
      <c r="X162" s="9">
        <v>4939</v>
      </c>
      <c r="Y162" s="9">
        <v>4539</v>
      </c>
      <c r="Z162" s="9">
        <v>6498.3999999999987</v>
      </c>
      <c r="AA162" s="9">
        <v>31139.400000000005</v>
      </c>
      <c r="AB162" s="9">
        <v>4092</v>
      </c>
      <c r="AC162" s="9">
        <v>5623</v>
      </c>
      <c r="AD162" s="9">
        <v>2568</v>
      </c>
      <c r="AE162" s="9">
        <v>4473</v>
      </c>
      <c r="AF162" s="9">
        <v>1646</v>
      </c>
      <c r="AG162" s="10" t="s">
        <v>294</v>
      </c>
    </row>
    <row r="163" spans="1:33" x14ac:dyDescent="0.25">
      <c r="A163" s="20" t="s">
        <v>172</v>
      </c>
      <c r="B163" s="8" t="s">
        <v>286</v>
      </c>
      <c r="C163" s="8" t="s">
        <v>219</v>
      </c>
      <c r="D163" s="8" t="s">
        <v>240</v>
      </c>
      <c r="E163" s="8" t="s">
        <v>287</v>
      </c>
      <c r="F163" s="8" t="s">
        <v>288</v>
      </c>
      <c r="G163" s="8" t="s">
        <v>41</v>
      </c>
      <c r="H163" s="8" t="s">
        <v>173</v>
      </c>
      <c r="I163" s="10" t="s">
        <v>117</v>
      </c>
      <c r="J163" s="9"/>
      <c r="K163" s="9"/>
      <c r="L163" s="9"/>
      <c r="M163" s="9"/>
      <c r="N163" s="9"/>
      <c r="O163" s="9"/>
      <c r="P163" s="9"/>
      <c r="Q163" s="9"/>
      <c r="R163" s="9"/>
      <c r="S163" s="9"/>
      <c r="T163" s="9"/>
      <c r="U163" s="9"/>
      <c r="V163" s="9"/>
      <c r="W163" s="9">
        <v>2904</v>
      </c>
      <c r="X163" s="9"/>
      <c r="Y163" s="9">
        <v>7701</v>
      </c>
      <c r="Z163" s="9"/>
      <c r="AA163" s="9">
        <v>265.2</v>
      </c>
      <c r="AB163" s="9">
        <v>9857.36</v>
      </c>
      <c r="AC163" s="9">
        <v>25491</v>
      </c>
      <c r="AD163" s="9">
        <v>12439</v>
      </c>
      <c r="AE163" s="9">
        <v>19935</v>
      </c>
      <c r="AF163" s="9"/>
      <c r="AG163" s="10" t="s">
        <v>295</v>
      </c>
    </row>
    <row r="164" spans="1:33" x14ac:dyDescent="0.25">
      <c r="A164" s="20" t="s">
        <v>36</v>
      </c>
      <c r="B164" s="8" t="s">
        <v>286</v>
      </c>
      <c r="C164" s="8" t="s">
        <v>219</v>
      </c>
      <c r="D164" s="8" t="s">
        <v>240</v>
      </c>
      <c r="E164" s="8" t="s">
        <v>287</v>
      </c>
      <c r="F164" s="8" t="s">
        <v>288</v>
      </c>
      <c r="G164" s="8" t="s">
        <v>41</v>
      </c>
      <c r="H164" s="8" t="s">
        <v>42</v>
      </c>
      <c r="I164" s="10" t="s">
        <v>43</v>
      </c>
      <c r="J164" s="9">
        <v>2523821240.6363721</v>
      </c>
      <c r="K164" s="9">
        <v>2672314026.8765707</v>
      </c>
      <c r="L164" s="9">
        <v>2820806725.6663513</v>
      </c>
      <c r="M164" s="9">
        <v>2969297877.3406219</v>
      </c>
      <c r="N164" s="9">
        <v>3117796565.9435201</v>
      </c>
      <c r="O164" s="9">
        <v>3266293108.1658187</v>
      </c>
      <c r="P164" s="9">
        <v>2829760977.1991367</v>
      </c>
      <c r="Q164" s="9">
        <v>2377765308.0620995</v>
      </c>
      <c r="R164" s="9">
        <v>1907916888.2899048</v>
      </c>
      <c r="S164" s="9">
        <v>1164394953.6955774</v>
      </c>
      <c r="T164" s="9">
        <v>917782663.43573952</v>
      </c>
      <c r="U164" s="9">
        <v>580601843.05472481</v>
      </c>
      <c r="V164" s="9">
        <v>2095077306.7389286</v>
      </c>
      <c r="W164" s="9">
        <v>1781621925.9870968</v>
      </c>
      <c r="X164" s="9">
        <v>1883584981.6800003</v>
      </c>
      <c r="Y164" s="9">
        <v>3215170056.6419501</v>
      </c>
      <c r="Z164" s="9">
        <v>4858243236.3968363</v>
      </c>
      <c r="AA164" s="9">
        <v>2889506054.4513612</v>
      </c>
      <c r="AB164" s="9">
        <v>3774629836.0700393</v>
      </c>
      <c r="AC164" s="9">
        <v>5119863656.9455252</v>
      </c>
      <c r="AD164" s="9">
        <v>4311015333.8997269</v>
      </c>
      <c r="AE164" s="9">
        <v>3884523594.7548637</v>
      </c>
      <c r="AF164" s="9">
        <v>4593529373.338522</v>
      </c>
      <c r="AG164" s="10" t="s">
        <v>296</v>
      </c>
    </row>
    <row r="165" spans="1:33" x14ac:dyDescent="0.25">
      <c r="A165" s="20" t="s">
        <v>36</v>
      </c>
      <c r="B165" s="8" t="s">
        <v>286</v>
      </c>
      <c r="C165" s="8" t="s">
        <v>219</v>
      </c>
      <c r="D165" s="8" t="s">
        <v>240</v>
      </c>
      <c r="E165" s="8" t="s">
        <v>287</v>
      </c>
      <c r="F165" s="8" t="s">
        <v>288</v>
      </c>
      <c r="G165" s="8" t="s">
        <v>41</v>
      </c>
      <c r="H165" s="8" t="s">
        <v>176</v>
      </c>
      <c r="I165" s="10" t="s">
        <v>117</v>
      </c>
      <c r="J165" s="9">
        <v>224887.566137566</v>
      </c>
      <c r="K165" s="9">
        <v>228652.99823633197</v>
      </c>
      <c r="L165" s="9">
        <v>232418.43033509699</v>
      </c>
      <c r="M165" s="9">
        <v>236183.86243386203</v>
      </c>
      <c r="N165" s="9">
        <v>239949.294532628</v>
      </c>
      <c r="O165" s="9">
        <v>243714.72663139299</v>
      </c>
      <c r="P165" s="9">
        <v>287560.62610229303</v>
      </c>
      <c r="Q165" s="9">
        <v>276969.53805114602</v>
      </c>
      <c r="R165" s="9">
        <v>305121.99885080638</v>
      </c>
      <c r="S165" s="9">
        <v>195291.76653629055</v>
      </c>
      <c r="T165" s="9">
        <v>222535.28252016121</v>
      </c>
      <c r="U165" s="9">
        <v>236190.87599580581</v>
      </c>
      <c r="V165" s="9">
        <v>210297</v>
      </c>
      <c r="W165" s="9">
        <v>262926.739</v>
      </c>
      <c r="X165" s="9">
        <v>265622.81</v>
      </c>
      <c r="Y165" s="9">
        <v>232764.61</v>
      </c>
      <c r="Z165" s="9">
        <v>232674.14</v>
      </c>
      <c r="AA165" s="9">
        <v>218224.25</v>
      </c>
      <c r="AB165" s="9">
        <v>229419.71</v>
      </c>
      <c r="AC165" s="9">
        <v>187916.09</v>
      </c>
      <c r="AD165" s="9">
        <v>314648.08629999997</v>
      </c>
      <c r="AE165" s="9">
        <v>325960</v>
      </c>
      <c r="AF165" s="9">
        <v>167625</v>
      </c>
      <c r="AG165" s="10" t="s">
        <v>297</v>
      </c>
    </row>
    <row r="166" spans="1:33" x14ac:dyDescent="0.25">
      <c r="A166" s="20" t="s">
        <v>47</v>
      </c>
      <c r="B166" s="8" t="s">
        <v>286</v>
      </c>
      <c r="C166" s="8" t="s">
        <v>219</v>
      </c>
      <c r="D166" s="8" t="s">
        <v>240</v>
      </c>
      <c r="E166" s="8" t="s">
        <v>287</v>
      </c>
      <c r="F166" s="8" t="s">
        <v>288</v>
      </c>
      <c r="G166" s="8" t="s">
        <v>41</v>
      </c>
      <c r="H166" s="8" t="s">
        <v>61</v>
      </c>
      <c r="I166" s="10" t="s">
        <v>50</v>
      </c>
      <c r="J166" s="9"/>
      <c r="K166" s="9"/>
      <c r="L166" s="9"/>
      <c r="M166" s="9"/>
      <c r="N166" s="9"/>
      <c r="O166" s="9"/>
      <c r="P166" s="9"/>
      <c r="Q166" s="9"/>
      <c r="R166" s="9"/>
      <c r="S166" s="9"/>
      <c r="T166" s="9">
        <v>16.30145352342242</v>
      </c>
      <c r="U166" s="9"/>
      <c r="V166" s="9"/>
      <c r="W166" s="9"/>
      <c r="X166" s="9"/>
      <c r="Y166" s="9"/>
      <c r="Z166" s="9"/>
      <c r="AA166" s="9"/>
      <c r="AB166" s="9"/>
      <c r="AC166" s="9"/>
      <c r="AD166" s="9"/>
      <c r="AE166" s="9"/>
      <c r="AF166" s="9"/>
      <c r="AG166" s="10" t="s">
        <v>298</v>
      </c>
    </row>
    <row r="167" spans="1:33" x14ac:dyDescent="0.25">
      <c r="A167" s="20" t="s">
        <v>36</v>
      </c>
      <c r="B167" s="8" t="s">
        <v>286</v>
      </c>
      <c r="C167" s="8" t="s">
        <v>219</v>
      </c>
      <c r="D167" s="8" t="s">
        <v>240</v>
      </c>
      <c r="E167" s="8" t="s">
        <v>287</v>
      </c>
      <c r="F167" s="8" t="s">
        <v>288</v>
      </c>
      <c r="G167" s="8" t="s">
        <v>41</v>
      </c>
      <c r="H167" s="8" t="s">
        <v>127</v>
      </c>
      <c r="I167" s="10" t="s">
        <v>50</v>
      </c>
      <c r="J167" s="9">
        <v>5599385.1153601697</v>
      </c>
      <c r="K167" s="9">
        <v>5852083.6389830513</v>
      </c>
      <c r="L167" s="9">
        <v>6104782.1626059301</v>
      </c>
      <c r="M167" s="9">
        <v>6357480.6862288089</v>
      </c>
      <c r="N167" s="9">
        <v>6610179.2098516999</v>
      </c>
      <c r="O167" s="9">
        <v>6862877.7334745796</v>
      </c>
      <c r="P167" s="9">
        <v>4898844</v>
      </c>
      <c r="Q167" s="9">
        <v>2862246</v>
      </c>
      <c r="R167" s="9">
        <v>825398.21523809375</v>
      </c>
      <c r="S167" s="9"/>
      <c r="T167" s="9"/>
      <c r="U167" s="9"/>
      <c r="V167" s="9"/>
      <c r="W167" s="9"/>
      <c r="X167" s="9"/>
      <c r="Y167" s="9"/>
      <c r="Z167" s="9"/>
      <c r="AA167" s="9"/>
      <c r="AB167" s="9"/>
      <c r="AC167" s="9"/>
      <c r="AD167" s="9"/>
      <c r="AE167" s="9"/>
      <c r="AF167" s="9"/>
      <c r="AG167" s="10" t="s">
        <v>299</v>
      </c>
    </row>
    <row r="168" spans="1:33" x14ac:dyDescent="0.25">
      <c r="A168" s="20" t="s">
        <v>172</v>
      </c>
      <c r="B168" s="8" t="s">
        <v>286</v>
      </c>
      <c r="C168" s="8" t="s">
        <v>219</v>
      </c>
      <c r="D168" s="8" t="s">
        <v>240</v>
      </c>
      <c r="E168" s="8" t="s">
        <v>287</v>
      </c>
      <c r="F168" s="8" t="s">
        <v>288</v>
      </c>
      <c r="G168" s="8" t="s">
        <v>41</v>
      </c>
      <c r="H168" s="8" t="s">
        <v>183</v>
      </c>
      <c r="I168" s="10" t="s">
        <v>117</v>
      </c>
      <c r="J168" s="9">
        <v>41027.336860670199</v>
      </c>
      <c r="K168" s="9">
        <v>48574.074074074102</v>
      </c>
      <c r="L168" s="9">
        <v>56120.811287477991</v>
      </c>
      <c r="M168" s="9">
        <v>63667.548500881792</v>
      </c>
      <c r="N168" s="9">
        <v>71214.285714285696</v>
      </c>
      <c r="O168" s="9">
        <v>78761.022927689599</v>
      </c>
      <c r="P168" s="9">
        <v>72443.783068783101</v>
      </c>
      <c r="Q168" s="9">
        <v>75695.8915343915</v>
      </c>
      <c r="R168" s="9">
        <v>81491.473018235818</v>
      </c>
      <c r="S168" s="9">
        <v>56321.166356531437</v>
      </c>
      <c r="T168" s="9">
        <v>69003.915891328725</v>
      </c>
      <c r="U168" s="9">
        <v>94431.011180160989</v>
      </c>
      <c r="V168" s="9">
        <v>80759</v>
      </c>
      <c r="W168" s="9">
        <v>96800</v>
      </c>
      <c r="X168" s="9">
        <v>107617.7</v>
      </c>
      <c r="Y168" s="9">
        <v>109644.8814</v>
      </c>
      <c r="Z168" s="9">
        <v>101698.75</v>
      </c>
      <c r="AA168" s="9">
        <v>101559.06</v>
      </c>
      <c r="AB168" s="9">
        <v>99626.220000000016</v>
      </c>
      <c r="AC168" s="9">
        <v>78302</v>
      </c>
      <c r="AD168" s="9">
        <v>62628.072200000002</v>
      </c>
      <c r="AE168" s="9">
        <v>54464</v>
      </c>
      <c r="AF168" s="9">
        <v>65954</v>
      </c>
      <c r="AG168" s="10" t="s">
        <v>300</v>
      </c>
    </row>
    <row r="169" spans="1:33" x14ac:dyDescent="0.25">
      <c r="A169" s="20" t="s">
        <v>36</v>
      </c>
      <c r="B169" s="8" t="s">
        <v>286</v>
      </c>
      <c r="C169" s="8" t="s">
        <v>219</v>
      </c>
      <c r="D169" s="8" t="s">
        <v>240</v>
      </c>
      <c r="E169" s="8" t="s">
        <v>287</v>
      </c>
      <c r="F169" s="8" t="s">
        <v>301</v>
      </c>
      <c r="G169" s="8" t="s">
        <v>41</v>
      </c>
      <c r="H169" s="8" t="s">
        <v>42</v>
      </c>
      <c r="I169" s="10" t="s">
        <v>43</v>
      </c>
      <c r="J169" s="9">
        <v>2728324586.5997066</v>
      </c>
      <c r="K169" s="9">
        <v>2499338204.0697274</v>
      </c>
      <c r="L169" s="9">
        <v>2456388099.3196912</v>
      </c>
      <c r="M169" s="9">
        <v>2387341599.035635</v>
      </c>
      <c r="N169" s="9">
        <v>2566984109.285089</v>
      </c>
      <c r="O169" s="9">
        <v>2403753742.7932</v>
      </c>
      <c r="P169" s="9">
        <v>2431990009.6135283</v>
      </c>
      <c r="Q169" s="9">
        <v>2406976644.8720717</v>
      </c>
      <c r="R169" s="9">
        <v>2213243687.7892594</v>
      </c>
      <c r="S169" s="9">
        <v>2370632799.8777809</v>
      </c>
      <c r="T169" s="9">
        <v>2595874816.3044896</v>
      </c>
      <c r="U169" s="9">
        <v>2731965041.2043028</v>
      </c>
      <c r="V169" s="9">
        <v>2412301303.2567506</v>
      </c>
      <c r="W169" s="9">
        <v>2385551143.6601887</v>
      </c>
      <c r="X169" s="9">
        <v>2630763026.076251</v>
      </c>
      <c r="Y169" s="9">
        <v>2694290964.0743036</v>
      </c>
      <c r="Z169" s="9">
        <v>2254326047.6426105</v>
      </c>
      <c r="AA169" s="9">
        <v>1839978810.0034459</v>
      </c>
      <c r="AB169" s="9">
        <v>1452620109.6816237</v>
      </c>
      <c r="AC169" s="9">
        <v>1541787022.4467862</v>
      </c>
      <c r="AD169" s="9">
        <v>2159886073.5904942</v>
      </c>
      <c r="AE169" s="9">
        <v>2703189457.2721529</v>
      </c>
      <c r="AF169" s="9">
        <v>2781105680.1680121</v>
      </c>
      <c r="AG169" s="10" t="s">
        <v>302</v>
      </c>
    </row>
    <row r="170" spans="1:33" x14ac:dyDescent="0.25">
      <c r="A170" s="20" t="s">
        <v>36</v>
      </c>
      <c r="B170" s="8" t="s">
        <v>286</v>
      </c>
      <c r="C170" s="8" t="s">
        <v>219</v>
      </c>
      <c r="D170" s="8" t="s">
        <v>240</v>
      </c>
      <c r="E170" s="8" t="s">
        <v>287</v>
      </c>
      <c r="F170" s="8" t="s">
        <v>303</v>
      </c>
      <c r="G170" s="8" t="s">
        <v>41</v>
      </c>
      <c r="H170" s="8" t="s">
        <v>42</v>
      </c>
      <c r="I170" s="10" t="s">
        <v>43</v>
      </c>
      <c r="J170" s="9">
        <v>7544818687.6381769</v>
      </c>
      <c r="K170" s="9">
        <v>6911587309.4464684</v>
      </c>
      <c r="L170" s="9">
        <v>6792814508.5320616</v>
      </c>
      <c r="M170" s="9">
        <v>6601875597.444356</v>
      </c>
      <c r="N170" s="9">
        <v>7098653061.1967545</v>
      </c>
      <c r="O170" s="9">
        <v>6647261197.6527987</v>
      </c>
      <c r="P170" s="9">
        <v>6725344837.1953592</v>
      </c>
      <c r="Q170" s="9">
        <v>6656173704.600297</v>
      </c>
      <c r="R170" s="9">
        <v>6928694284.1123152</v>
      </c>
      <c r="S170" s="9">
        <v>6372749981.2349176</v>
      </c>
      <c r="T170" s="9">
        <v>6549320799.4398603</v>
      </c>
      <c r="U170" s="9">
        <v>6464276651.1386499</v>
      </c>
      <c r="V170" s="9">
        <v>5982839413.5265455</v>
      </c>
      <c r="W170" s="9">
        <v>5614354843.4432344</v>
      </c>
      <c r="X170" s="9">
        <v>4930820100.1202135</v>
      </c>
      <c r="Y170" s="9">
        <v>4409200544.1346006</v>
      </c>
      <c r="Z170" s="9">
        <v>4175735111.8941517</v>
      </c>
      <c r="AA170" s="9">
        <v>5186471509.7029905</v>
      </c>
      <c r="AB170" s="9">
        <v>4507496657.0619526</v>
      </c>
      <c r="AC170" s="9">
        <v>4584296326.57514</v>
      </c>
      <c r="AD170" s="9">
        <v>4839217850.7115135</v>
      </c>
      <c r="AE170" s="9">
        <v>4893785373.8555689</v>
      </c>
      <c r="AF170" s="9">
        <v>4816733646.9406433</v>
      </c>
      <c r="AG170" s="10" t="s">
        <v>304</v>
      </c>
    </row>
    <row r="171" spans="1:33" x14ac:dyDescent="0.25">
      <c r="A171" s="20" t="s">
        <v>36</v>
      </c>
      <c r="B171" s="8" t="s">
        <v>286</v>
      </c>
      <c r="C171" s="8" t="s">
        <v>219</v>
      </c>
      <c r="D171" s="8" t="s">
        <v>240</v>
      </c>
      <c r="E171" s="8" t="s">
        <v>287</v>
      </c>
      <c r="F171" s="8" t="s">
        <v>40</v>
      </c>
      <c r="G171" s="8" t="s">
        <v>41</v>
      </c>
      <c r="H171" s="8" t="s">
        <v>42</v>
      </c>
      <c r="I171" s="10" t="s">
        <v>43</v>
      </c>
      <c r="J171" s="9">
        <v>19665252340.62431</v>
      </c>
      <c r="K171" s="9">
        <v>16281712186.04064</v>
      </c>
      <c r="L171" s="9">
        <v>16159220595.8249</v>
      </c>
      <c r="M171" s="9">
        <v>15920575113.042562</v>
      </c>
      <c r="N171" s="9">
        <v>20543027280.46246</v>
      </c>
      <c r="O171" s="9">
        <v>16587969465.980421</v>
      </c>
      <c r="P171" s="9">
        <v>19444186962.452164</v>
      </c>
      <c r="Q171" s="9">
        <v>12579761810.810631</v>
      </c>
      <c r="R171" s="9">
        <v>9217883312.4443913</v>
      </c>
      <c r="S171" s="9">
        <v>6333632210.6075392</v>
      </c>
      <c r="T171" s="9">
        <v>5557604443.604785</v>
      </c>
      <c r="U171" s="9">
        <v>5646139867.3585405</v>
      </c>
      <c r="V171" s="9">
        <v>5441483053.0907841</v>
      </c>
      <c r="W171" s="9">
        <v>5342229381.4854555</v>
      </c>
      <c r="X171" s="9">
        <v>6194826011.6992464</v>
      </c>
      <c r="Y171" s="9">
        <v>6509318019.9437437</v>
      </c>
      <c r="Z171" s="9">
        <v>6911626442.5401154</v>
      </c>
      <c r="AA171" s="9">
        <v>7638867205.0228605</v>
      </c>
      <c r="AB171" s="9">
        <v>7801452079.3823881</v>
      </c>
      <c r="AC171" s="9">
        <v>7538788938.6774015</v>
      </c>
      <c r="AD171" s="9">
        <v>7570324526.8185148</v>
      </c>
      <c r="AE171" s="9">
        <v>7861908052.8356972</v>
      </c>
      <c r="AF171" s="9">
        <v>8061958016.7621193</v>
      </c>
      <c r="AG171" s="10" t="s">
        <v>305</v>
      </c>
    </row>
    <row r="172" spans="1:33" x14ac:dyDescent="0.25">
      <c r="A172" s="20" t="s">
        <v>36</v>
      </c>
      <c r="B172" s="8" t="s">
        <v>306</v>
      </c>
      <c r="C172" s="8" t="s">
        <v>219</v>
      </c>
      <c r="D172" s="8" t="s">
        <v>240</v>
      </c>
      <c r="E172" s="8" t="s">
        <v>307</v>
      </c>
      <c r="F172" s="8" t="s">
        <v>308</v>
      </c>
      <c r="G172" s="8" t="s">
        <v>41</v>
      </c>
      <c r="H172" s="8" t="s">
        <v>42</v>
      </c>
      <c r="I172" s="10" t="s">
        <v>43</v>
      </c>
      <c r="J172" s="9">
        <v>751266689.13797486</v>
      </c>
      <c r="K172" s="9">
        <v>716559828.55429125</v>
      </c>
      <c r="L172" s="9">
        <v>562378852.61441076</v>
      </c>
      <c r="M172" s="9">
        <v>716004742.50367987</v>
      </c>
      <c r="N172" s="9">
        <v>746186887.54755914</v>
      </c>
      <c r="O172" s="9">
        <v>716660933.26064384</v>
      </c>
      <c r="P172" s="9">
        <v>386076788.43852884</v>
      </c>
      <c r="Q172" s="9">
        <v>357531551.49714148</v>
      </c>
      <c r="R172" s="9">
        <v>261955735.30346599</v>
      </c>
      <c r="S172" s="9">
        <v>201951493.72008386</v>
      </c>
      <c r="T172" s="9">
        <v>192423739.55330816</v>
      </c>
      <c r="U172" s="9">
        <v>184641807.67896929</v>
      </c>
      <c r="V172" s="9">
        <v>163941987.71805745</v>
      </c>
      <c r="W172" s="9">
        <v>158343147.28904307</v>
      </c>
      <c r="X172" s="9">
        <v>145932739.73498917</v>
      </c>
      <c r="Y172" s="9">
        <v>138677147.99409625</v>
      </c>
      <c r="Z172" s="9">
        <v>131770566.6771128</v>
      </c>
      <c r="AA172" s="9">
        <v>116064466.58296736</v>
      </c>
      <c r="AB172" s="9">
        <v>92010335.525357261</v>
      </c>
      <c r="AC172" s="9">
        <v>91679161.045342013</v>
      </c>
      <c r="AD172" s="9">
        <v>79721179.771246254</v>
      </c>
      <c r="AE172" s="9">
        <v>87604646.545104846</v>
      </c>
      <c r="AF172" s="9">
        <v>86097345.892613754</v>
      </c>
      <c r="AG172" s="10" t="s">
        <v>309</v>
      </c>
    </row>
    <row r="173" spans="1:33" x14ac:dyDescent="0.25">
      <c r="A173" s="20" t="s">
        <v>36</v>
      </c>
      <c r="B173" s="8" t="s">
        <v>306</v>
      </c>
      <c r="C173" s="8" t="s">
        <v>219</v>
      </c>
      <c r="D173" s="8" t="s">
        <v>240</v>
      </c>
      <c r="E173" s="8" t="s">
        <v>307</v>
      </c>
      <c r="F173" s="8" t="s">
        <v>310</v>
      </c>
      <c r="G173" s="8" t="s">
        <v>41</v>
      </c>
      <c r="H173" s="8" t="s">
        <v>42</v>
      </c>
      <c r="I173" s="10" t="s">
        <v>43</v>
      </c>
      <c r="J173" s="9">
        <v>76076276.821015805</v>
      </c>
      <c r="K173" s="9">
        <v>94450573.429947853</v>
      </c>
      <c r="L173" s="9">
        <v>77264611.839701429</v>
      </c>
      <c r="M173" s="9">
        <v>93702633.694292724</v>
      </c>
      <c r="N173" s="9">
        <v>99321028.838145003</v>
      </c>
      <c r="O173" s="9">
        <v>95782288.871910438</v>
      </c>
      <c r="P173" s="9">
        <v>51345603.945405774</v>
      </c>
      <c r="Q173" s="9">
        <v>47276681.19852978</v>
      </c>
      <c r="R173" s="9">
        <v>34182896.591287896</v>
      </c>
      <c r="S173" s="9">
        <v>23270569.338447381</v>
      </c>
      <c r="T173" s="9">
        <v>27387168.74893913</v>
      </c>
      <c r="U173" s="9">
        <v>32268054.193787936</v>
      </c>
      <c r="V173" s="9">
        <v>29332454.75388594</v>
      </c>
      <c r="W173" s="9">
        <v>26033315.652096529</v>
      </c>
      <c r="X173" s="9">
        <v>19973939.707013898</v>
      </c>
      <c r="Y173" s="9">
        <v>19264937.078432452</v>
      </c>
      <c r="Z173" s="9">
        <v>20522433.703535493</v>
      </c>
      <c r="AA173" s="9">
        <v>18344654.088492159</v>
      </c>
      <c r="AB173" s="9">
        <v>13585528.482324427</v>
      </c>
      <c r="AC173" s="9">
        <v>14282099.136079872</v>
      </c>
      <c r="AD173" s="9">
        <v>10472481.22058567</v>
      </c>
      <c r="AE173" s="9">
        <v>13505484.909852045</v>
      </c>
      <c r="AF173" s="9">
        <v>12010700.044845549</v>
      </c>
      <c r="AG173" s="10" t="s">
        <v>311</v>
      </c>
    </row>
    <row r="174" spans="1:33" x14ac:dyDescent="0.25">
      <c r="A174" s="20" t="s">
        <v>36</v>
      </c>
      <c r="B174" s="8" t="s">
        <v>306</v>
      </c>
      <c r="C174" s="8" t="s">
        <v>219</v>
      </c>
      <c r="D174" s="8" t="s">
        <v>240</v>
      </c>
      <c r="E174" s="8" t="s">
        <v>307</v>
      </c>
      <c r="F174" s="8" t="s">
        <v>312</v>
      </c>
      <c r="G174" s="8" t="s">
        <v>41</v>
      </c>
      <c r="H174" s="8" t="s">
        <v>42</v>
      </c>
      <c r="I174" s="10" t="s">
        <v>43</v>
      </c>
      <c r="J174" s="9">
        <v>10336207900.962732</v>
      </c>
      <c r="K174" s="9">
        <v>8185109757.0735779</v>
      </c>
      <c r="L174" s="9">
        <v>7803651225.8376131</v>
      </c>
      <c r="M174" s="9">
        <v>7465011242.5929728</v>
      </c>
      <c r="N174" s="9">
        <v>7348607787.7155304</v>
      </c>
      <c r="O174" s="9">
        <v>6969648181.7251711</v>
      </c>
      <c r="P174" s="9">
        <v>6817213660.9074097</v>
      </c>
      <c r="Q174" s="9">
        <v>6018045316.465991</v>
      </c>
      <c r="R174" s="9">
        <v>5298153087.5376949</v>
      </c>
      <c r="S174" s="9">
        <v>4072809035.8088822</v>
      </c>
      <c r="T174" s="9">
        <v>4269917659.7783914</v>
      </c>
      <c r="U174" s="9">
        <v>4046521756.6539235</v>
      </c>
      <c r="V174" s="9">
        <v>3315347556.6321278</v>
      </c>
      <c r="W174" s="9">
        <v>3323631676.8423409</v>
      </c>
      <c r="X174" s="9">
        <v>3378618428.7293658</v>
      </c>
      <c r="Y174" s="9">
        <v>3258364756.32933</v>
      </c>
      <c r="Z174" s="9">
        <v>3205855516.6243062</v>
      </c>
      <c r="AA174" s="9">
        <v>3669319522.057096</v>
      </c>
      <c r="AB174" s="9">
        <v>3277078842.0177689</v>
      </c>
      <c r="AC174" s="9">
        <v>3010558051.2793775</v>
      </c>
      <c r="AD174" s="9">
        <v>2636352818.7866812</v>
      </c>
      <c r="AE174" s="9">
        <v>3042005688.0320601</v>
      </c>
      <c r="AF174" s="9">
        <v>2767307823.7211666</v>
      </c>
      <c r="AG174" s="10" t="s">
        <v>313</v>
      </c>
    </row>
    <row r="175" spans="1:33" x14ac:dyDescent="0.25">
      <c r="A175" s="20" t="s">
        <v>36</v>
      </c>
      <c r="B175" s="8" t="s">
        <v>248</v>
      </c>
      <c r="C175" s="8" t="s">
        <v>219</v>
      </c>
      <c r="D175" s="8" t="s">
        <v>240</v>
      </c>
      <c r="E175" s="8" t="s">
        <v>314</v>
      </c>
      <c r="F175" s="8" t="s">
        <v>40</v>
      </c>
      <c r="G175" s="8" t="s">
        <v>41</v>
      </c>
      <c r="H175" s="8" t="s">
        <v>42</v>
      </c>
      <c r="I175" s="10" t="s">
        <v>43</v>
      </c>
      <c r="J175" s="9">
        <v>155854.23699206242</v>
      </c>
      <c r="K175" s="9">
        <v>102609.50352677163</v>
      </c>
      <c r="L175" s="9">
        <v>105170.05387662067</v>
      </c>
      <c r="M175" s="9">
        <v>91698.112881249588</v>
      </c>
      <c r="N175" s="9">
        <v>96982.608863559552</v>
      </c>
      <c r="O175" s="9">
        <v>98620.694068189754</v>
      </c>
      <c r="P175" s="9">
        <v>102919.72667972774</v>
      </c>
      <c r="Q175" s="9">
        <v>110880.10528695169</v>
      </c>
      <c r="R175" s="9">
        <v>99839.592070887549</v>
      </c>
      <c r="S175" s="9">
        <v>84324.240947567785</v>
      </c>
      <c r="T175" s="9">
        <v>145765.99323409481</v>
      </c>
      <c r="U175" s="9">
        <v>163167.12959456601</v>
      </c>
      <c r="V175" s="9">
        <v>129475.30006742124</v>
      </c>
      <c r="W175" s="9">
        <v>145355.41696462786</v>
      </c>
      <c r="X175" s="9">
        <v>119768.55674503026</v>
      </c>
      <c r="Y175" s="9">
        <v>196607.98823656802</v>
      </c>
      <c r="Z175" s="9">
        <v>577764.16890308319</v>
      </c>
      <c r="AA175" s="9">
        <v>677092.16728040273</v>
      </c>
      <c r="AB175" s="9">
        <v>678204.5616622977</v>
      </c>
      <c r="AC175" s="9">
        <v>626592.26911821903</v>
      </c>
      <c r="AD175" s="9">
        <v>379068.93180388532</v>
      </c>
      <c r="AE175" s="9">
        <v>444350.43510721257</v>
      </c>
      <c r="AF175" s="9">
        <v>390413.05968947028</v>
      </c>
      <c r="AG175" s="10" t="s">
        <v>315</v>
      </c>
    </row>
    <row r="176" spans="1:33" x14ac:dyDescent="0.25">
      <c r="A176" s="20" t="s">
        <v>36</v>
      </c>
      <c r="B176" s="8" t="s">
        <v>316</v>
      </c>
      <c r="C176" s="8" t="s">
        <v>219</v>
      </c>
      <c r="D176" s="8" t="s">
        <v>240</v>
      </c>
      <c r="E176" s="8" t="s">
        <v>317</v>
      </c>
      <c r="F176" s="8" t="s">
        <v>40</v>
      </c>
      <c r="G176" s="8" t="s">
        <v>41</v>
      </c>
      <c r="H176" s="8" t="s">
        <v>42</v>
      </c>
      <c r="I176" s="10" t="s">
        <v>43</v>
      </c>
      <c r="J176" s="9">
        <v>9960671393.371048</v>
      </c>
      <c r="K176" s="9">
        <v>9017016431.8389187</v>
      </c>
      <c r="L176" s="9">
        <v>8627384099.4822731</v>
      </c>
      <c r="M176" s="9">
        <v>5920317751.8236427</v>
      </c>
      <c r="N176" s="9">
        <v>5729864082.5430956</v>
      </c>
      <c r="O176" s="9">
        <v>5257219676.3155861</v>
      </c>
      <c r="P176" s="9">
        <v>5167760621.5711718</v>
      </c>
      <c r="Q176" s="9">
        <v>4978019354.4556074</v>
      </c>
      <c r="R176" s="9">
        <v>5272370195.0252914</v>
      </c>
      <c r="S176" s="9">
        <v>4676070799.7274628</v>
      </c>
      <c r="T176" s="9">
        <v>4556192222.2303019</v>
      </c>
      <c r="U176" s="9">
        <v>4346674420.3475456</v>
      </c>
      <c r="V176" s="9">
        <v>3981196236.7039943</v>
      </c>
      <c r="W176" s="9">
        <v>4521716140.3267269</v>
      </c>
      <c r="X176" s="9">
        <v>4635836091.6736088</v>
      </c>
      <c r="Y176" s="9">
        <v>4659809417.0479774</v>
      </c>
      <c r="Z176" s="9">
        <v>4767701948.4638386</v>
      </c>
      <c r="AA176" s="9">
        <v>4872969567.7095261</v>
      </c>
      <c r="AB176" s="9">
        <v>4806873299.5039644</v>
      </c>
      <c r="AC176" s="9">
        <v>3541581521.4767284</v>
      </c>
      <c r="AD176" s="9">
        <v>3194594490.0880637</v>
      </c>
      <c r="AE176" s="9">
        <v>3543128999.2340741</v>
      </c>
      <c r="AF176" s="9">
        <v>3617975034.993506</v>
      </c>
      <c r="AG176" s="10" t="s">
        <v>318</v>
      </c>
    </row>
    <row r="177" spans="1:33" x14ac:dyDescent="0.25">
      <c r="A177" s="20" t="s">
        <v>36</v>
      </c>
      <c r="B177" s="8" t="s">
        <v>319</v>
      </c>
      <c r="C177" s="8" t="s">
        <v>219</v>
      </c>
      <c r="D177" s="8" t="s">
        <v>240</v>
      </c>
      <c r="E177" s="8" t="s">
        <v>320</v>
      </c>
      <c r="F177" s="8" t="s">
        <v>321</v>
      </c>
      <c r="G177" s="8" t="s">
        <v>41</v>
      </c>
      <c r="H177" s="8" t="s">
        <v>42</v>
      </c>
      <c r="I177" s="10" t="s">
        <v>43</v>
      </c>
      <c r="J177" s="9">
        <v>1188612982.4794278</v>
      </c>
      <c r="K177" s="9">
        <v>905799785.9149648</v>
      </c>
      <c r="L177" s="9">
        <v>811206704.22651875</v>
      </c>
      <c r="M177" s="9">
        <v>870002290.23208284</v>
      </c>
      <c r="N177" s="9">
        <v>902860792.40790749</v>
      </c>
      <c r="O177" s="9">
        <v>840771373.9709872</v>
      </c>
      <c r="P177" s="9">
        <v>700661344.75251245</v>
      </c>
      <c r="Q177" s="9">
        <v>624907970.66786218</v>
      </c>
      <c r="R177" s="9">
        <v>501633520.92943019</v>
      </c>
      <c r="S177" s="9">
        <v>391692358.28021461</v>
      </c>
      <c r="T177" s="9">
        <v>338954597.00773704</v>
      </c>
      <c r="U177" s="9">
        <v>322383144.08870828</v>
      </c>
      <c r="V177" s="9">
        <v>280135314.18209404</v>
      </c>
      <c r="W177" s="9">
        <v>268248404.24801037</v>
      </c>
      <c r="X177" s="9">
        <v>248673765.4883208</v>
      </c>
      <c r="Y177" s="9">
        <v>267340649.72032118</v>
      </c>
      <c r="Z177" s="9">
        <v>263761075.47324768</v>
      </c>
      <c r="AA177" s="9">
        <v>250018489.55420756</v>
      </c>
      <c r="AB177" s="9">
        <v>223422942.97483435</v>
      </c>
      <c r="AC177" s="9">
        <v>228676949.13299176</v>
      </c>
      <c r="AD177" s="9">
        <v>188840734.65776634</v>
      </c>
      <c r="AE177" s="9">
        <v>196788293.56278339</v>
      </c>
      <c r="AF177" s="9">
        <v>201916889.18872324</v>
      </c>
      <c r="AG177" s="10" t="s">
        <v>322</v>
      </c>
    </row>
    <row r="178" spans="1:33" x14ac:dyDescent="0.25">
      <c r="A178" s="20" t="s">
        <v>36</v>
      </c>
      <c r="B178" s="8" t="s">
        <v>319</v>
      </c>
      <c r="C178" s="8" t="s">
        <v>219</v>
      </c>
      <c r="D178" s="8" t="s">
        <v>240</v>
      </c>
      <c r="E178" s="8" t="s">
        <v>320</v>
      </c>
      <c r="F178" s="8" t="s">
        <v>323</v>
      </c>
      <c r="G178" s="8" t="s">
        <v>41</v>
      </c>
      <c r="H178" s="8" t="s">
        <v>42</v>
      </c>
      <c r="I178" s="10" t="s">
        <v>43</v>
      </c>
      <c r="J178" s="9">
        <v>6051688605.0788736</v>
      </c>
      <c r="K178" s="9">
        <v>5261041476.8417253</v>
      </c>
      <c r="L178" s="9">
        <v>2518375966.6005974</v>
      </c>
      <c r="M178" s="9">
        <v>2044219991.7076244</v>
      </c>
      <c r="N178" s="9">
        <v>1680433569.4964921</v>
      </c>
      <c r="O178" s="9">
        <v>1351418506.4486349</v>
      </c>
      <c r="P178" s="9">
        <v>1275230120.6815195</v>
      </c>
      <c r="Q178" s="9">
        <v>876555897.66917372</v>
      </c>
      <c r="R178" s="9">
        <v>838446861.01959002</v>
      </c>
      <c r="S178" s="9">
        <v>623518097.05132782</v>
      </c>
      <c r="T178" s="9">
        <v>598634156.93094361</v>
      </c>
      <c r="U178" s="9">
        <v>472815609.04553801</v>
      </c>
      <c r="V178" s="9">
        <v>244168826.63345948</v>
      </c>
      <c r="W178" s="9">
        <v>273303929.83953279</v>
      </c>
      <c r="X178" s="9">
        <v>379040981.04334998</v>
      </c>
      <c r="Y178" s="9">
        <v>438278250.02740544</v>
      </c>
      <c r="Z178" s="9">
        <v>470200437.14022917</v>
      </c>
      <c r="AA178" s="9">
        <v>437639623.48737079</v>
      </c>
      <c r="AB178" s="9">
        <v>393981722.4710626</v>
      </c>
      <c r="AC178" s="9">
        <v>416850197.20818192</v>
      </c>
      <c r="AD178" s="9">
        <v>410648080.83160859</v>
      </c>
      <c r="AE178" s="9">
        <v>446443141.98935485</v>
      </c>
      <c r="AF178" s="9">
        <v>402449571.52255511</v>
      </c>
      <c r="AG178" s="10" t="s">
        <v>324</v>
      </c>
    </row>
    <row r="179" spans="1:33" x14ac:dyDescent="0.25">
      <c r="A179" s="20" t="s">
        <v>36</v>
      </c>
      <c r="B179" s="8" t="s">
        <v>325</v>
      </c>
      <c r="C179" s="8" t="s">
        <v>219</v>
      </c>
      <c r="D179" s="8" t="s">
        <v>326</v>
      </c>
      <c r="E179" s="8" t="s">
        <v>116</v>
      </c>
      <c r="F179" s="8" t="s">
        <v>40</v>
      </c>
      <c r="G179" s="8" t="s">
        <v>41</v>
      </c>
      <c r="H179" s="8" t="s">
        <v>42</v>
      </c>
      <c r="I179" s="10" t="s">
        <v>43</v>
      </c>
      <c r="J179" s="9">
        <v>10230.195431180766</v>
      </c>
      <c r="K179" s="9">
        <v>9371.5822530177029</v>
      </c>
      <c r="L179" s="9">
        <v>9210.535445192625</v>
      </c>
      <c r="M179" s="9">
        <v>8951.6369273204127</v>
      </c>
      <c r="N179" s="9">
        <v>9625.2290639108105</v>
      </c>
      <c r="O179" s="9">
        <v>9013.1763199972102</v>
      </c>
      <c r="P179" s="9">
        <v>9119.051745977571</v>
      </c>
      <c r="Q179" s="9">
        <v>9025.2609958031462</v>
      </c>
      <c r="R179" s="9">
        <v>26857.434124332325</v>
      </c>
      <c r="S179" s="9"/>
      <c r="T179" s="9"/>
      <c r="U179" s="9"/>
      <c r="V179" s="9">
        <v>38350.255657061403</v>
      </c>
      <c r="W179" s="9">
        <v>891558.26930773456</v>
      </c>
      <c r="X179" s="9">
        <v>801472.36613366159</v>
      </c>
      <c r="Y179" s="9">
        <v>656424.35051605874</v>
      </c>
      <c r="Z179" s="9">
        <v>94892.845697549754</v>
      </c>
      <c r="AA179" s="9">
        <v>28420.052810848476</v>
      </c>
      <c r="AB179" s="9">
        <v>23624.72347423821</v>
      </c>
      <c r="AC179" s="9">
        <v>29752.888525090297</v>
      </c>
      <c r="AD179" s="9">
        <v>31150.340460735937</v>
      </c>
      <c r="AE179" s="9">
        <v>22359.486750602548</v>
      </c>
      <c r="AF179" s="9">
        <v>44705.841279686421</v>
      </c>
      <c r="AG179" s="10" t="s">
        <v>327</v>
      </c>
    </row>
    <row r="180" spans="1:33" x14ac:dyDescent="0.25">
      <c r="A180" s="20" t="s">
        <v>36</v>
      </c>
      <c r="B180" s="8" t="s">
        <v>325</v>
      </c>
      <c r="C180" s="8" t="s">
        <v>219</v>
      </c>
      <c r="D180" s="8" t="s">
        <v>326</v>
      </c>
      <c r="E180" s="8" t="s">
        <v>328</v>
      </c>
      <c r="F180" s="8" t="s">
        <v>40</v>
      </c>
      <c r="G180" s="8" t="s">
        <v>41</v>
      </c>
      <c r="H180" s="8" t="s">
        <v>42</v>
      </c>
      <c r="I180" s="10" t="s">
        <v>43</v>
      </c>
      <c r="J180" s="9">
        <v>3399797.8823702657</v>
      </c>
      <c r="K180" s="9">
        <v>3114455.213744719</v>
      </c>
      <c r="L180" s="9">
        <v>3060934.5747804455</v>
      </c>
      <c r="M180" s="9">
        <v>2974894.905379022</v>
      </c>
      <c r="N180" s="9">
        <v>3198749.5848880126</v>
      </c>
      <c r="O180" s="9">
        <v>2995346.2739097979</v>
      </c>
      <c r="P180" s="9">
        <v>3030531.8235373213</v>
      </c>
      <c r="Q180" s="9">
        <v>2999362.370717579</v>
      </c>
      <c r="R180" s="9">
        <v>3968088.5823261719</v>
      </c>
      <c r="S180" s="9">
        <v>2371984.4220355097</v>
      </c>
      <c r="T180" s="9">
        <v>2602544.6139210281</v>
      </c>
      <c r="U180" s="9">
        <v>2291600.4081844161</v>
      </c>
      <c r="V180" s="9">
        <v>1768689.6060577622</v>
      </c>
      <c r="W180" s="9">
        <v>2999507.4248005766</v>
      </c>
      <c r="X180" s="9">
        <v>2226211.6174435006</v>
      </c>
      <c r="Y180" s="9">
        <v>2573055.7272556499</v>
      </c>
      <c r="Z180" s="9">
        <v>4980130.3741533104</v>
      </c>
      <c r="AA180" s="9">
        <v>6393799.1538437707</v>
      </c>
      <c r="AB180" s="9">
        <v>5699420.7886720533</v>
      </c>
      <c r="AC180" s="9">
        <v>4903525.4543476664</v>
      </c>
      <c r="AD180" s="9">
        <v>2066715.4052724328</v>
      </c>
      <c r="AE180" s="9">
        <v>502201.17066829529</v>
      </c>
      <c r="AF180" s="9">
        <v>1497735.4536351168</v>
      </c>
      <c r="AG180" s="10" t="s">
        <v>329</v>
      </c>
    </row>
    <row r="181" spans="1:33" x14ac:dyDescent="0.25">
      <c r="A181" s="20" t="s">
        <v>36</v>
      </c>
      <c r="B181" s="8" t="s">
        <v>325</v>
      </c>
      <c r="C181" s="8" t="s">
        <v>219</v>
      </c>
      <c r="D181" s="8" t="s">
        <v>326</v>
      </c>
      <c r="E181" s="8" t="s">
        <v>330</v>
      </c>
      <c r="F181" s="8" t="s">
        <v>40</v>
      </c>
      <c r="G181" s="8" t="s">
        <v>41</v>
      </c>
      <c r="H181" s="8" t="s">
        <v>42</v>
      </c>
      <c r="I181" s="10" t="s">
        <v>43</v>
      </c>
      <c r="J181" s="9">
        <v>4540482314.0497713</v>
      </c>
      <c r="K181" s="9">
        <v>5715558616.4992056</v>
      </c>
      <c r="L181" s="9">
        <v>5475215914.211482</v>
      </c>
      <c r="M181" s="9">
        <v>6156272058.6130953</v>
      </c>
      <c r="N181" s="9">
        <v>5645187603.0067825</v>
      </c>
      <c r="O181" s="9">
        <v>6312113383.0051699</v>
      </c>
      <c r="P181" s="9">
        <v>2007222782.7325735</v>
      </c>
      <c r="Q181" s="9">
        <v>2978623223.3763657</v>
      </c>
      <c r="R181" s="9">
        <v>3731446659.8516974</v>
      </c>
      <c r="S181" s="9">
        <v>2878427147.0494599</v>
      </c>
      <c r="T181" s="9">
        <v>3013419105.4904885</v>
      </c>
      <c r="U181" s="9">
        <v>3092861983.8404408</v>
      </c>
      <c r="V181" s="9">
        <v>2822559796.7059002</v>
      </c>
      <c r="W181" s="9">
        <v>2558671742.5732188</v>
      </c>
      <c r="X181" s="9">
        <v>2604080690.2969913</v>
      </c>
      <c r="Y181" s="9">
        <v>2570955351.8008094</v>
      </c>
      <c r="Z181" s="9">
        <v>2760247388.6348634</v>
      </c>
      <c r="AA181" s="9">
        <v>2915724353.859715</v>
      </c>
      <c r="AB181" s="9">
        <v>2761367765.2689033</v>
      </c>
      <c r="AC181" s="9">
        <v>2597916220.2104511</v>
      </c>
      <c r="AD181" s="9">
        <v>2496409168.4136028</v>
      </c>
      <c r="AE181" s="9">
        <v>2523910647.5583148</v>
      </c>
      <c r="AF181" s="9">
        <v>2387998105.6761928</v>
      </c>
      <c r="AG181" s="10" t="s">
        <v>331</v>
      </c>
    </row>
    <row r="182" spans="1:33" x14ac:dyDescent="0.25">
      <c r="A182" s="20" t="s">
        <v>36</v>
      </c>
      <c r="B182" s="8" t="s">
        <v>262</v>
      </c>
      <c r="C182" s="8" t="s">
        <v>219</v>
      </c>
      <c r="D182" s="8" t="s">
        <v>48</v>
      </c>
      <c r="E182" s="8" t="s">
        <v>48</v>
      </c>
      <c r="F182" s="8" t="s">
        <v>40</v>
      </c>
      <c r="G182" s="8" t="s">
        <v>41</v>
      </c>
      <c r="H182" s="8" t="s">
        <v>332</v>
      </c>
      <c r="I182" s="10" t="s">
        <v>50</v>
      </c>
      <c r="J182" s="9">
        <v>7573643.4108527126</v>
      </c>
      <c r="K182" s="9">
        <v>13310077.519379845</v>
      </c>
      <c r="L182" s="9">
        <v>14294573.643410852</v>
      </c>
      <c r="M182" s="9">
        <v>13418604.65116279</v>
      </c>
      <c r="N182" s="9">
        <v>12085271.317829458</v>
      </c>
      <c r="O182" s="9">
        <v>12015503.875968993</v>
      </c>
      <c r="P182" s="9">
        <v>8581395.3488372099</v>
      </c>
      <c r="Q182" s="9">
        <v>8426356.5891472865</v>
      </c>
      <c r="R182" s="9">
        <v>8961240.3100775201</v>
      </c>
      <c r="S182" s="9">
        <v>9581395.3488372099</v>
      </c>
      <c r="T182" s="9">
        <v>10015503.875968993</v>
      </c>
      <c r="U182" s="9">
        <v>10395348.837209303</v>
      </c>
      <c r="V182" s="9">
        <v>10193798.449612403</v>
      </c>
      <c r="W182" s="9">
        <v>21604651.162790697</v>
      </c>
      <c r="X182" s="9">
        <v>23069767.441860463</v>
      </c>
      <c r="Y182" s="9">
        <v>23844961.240310077</v>
      </c>
      <c r="Z182" s="9">
        <v>24155038.759689923</v>
      </c>
      <c r="AA182" s="9">
        <v>30798449.612403106</v>
      </c>
      <c r="AB182" s="9">
        <v>30666666.666666668</v>
      </c>
      <c r="AC182" s="9">
        <v>27906976.744186047</v>
      </c>
      <c r="AD182" s="9">
        <v>26441860.465116277</v>
      </c>
      <c r="AE182" s="9">
        <v>26457364.34108527</v>
      </c>
      <c r="AF182" s="9">
        <v>28410852.713178296</v>
      </c>
      <c r="AG182" s="10" t="s">
        <v>333</v>
      </c>
    </row>
    <row r="183" spans="1:33" x14ac:dyDescent="0.25">
      <c r="A183" s="20" t="s">
        <v>47</v>
      </c>
      <c r="B183" s="8" t="s">
        <v>262</v>
      </c>
      <c r="C183" s="8" t="s">
        <v>219</v>
      </c>
      <c r="D183" s="8" t="s">
        <v>48</v>
      </c>
      <c r="E183" s="8" t="s">
        <v>48</v>
      </c>
      <c r="F183" s="8" t="s">
        <v>40</v>
      </c>
      <c r="G183" s="8" t="s">
        <v>41</v>
      </c>
      <c r="H183" s="8" t="s">
        <v>129</v>
      </c>
      <c r="I183" s="10" t="s">
        <v>117</v>
      </c>
      <c r="J183" s="9">
        <v>2577438.2314694407</v>
      </c>
      <c r="K183" s="9">
        <v>2905981.7945383615</v>
      </c>
      <c r="L183" s="9">
        <v>1783940.1820546163</v>
      </c>
      <c r="M183" s="9">
        <v>1734720.4161248375</v>
      </c>
      <c r="N183" s="9">
        <v>1751560.4681404422</v>
      </c>
      <c r="O183" s="9">
        <v>1929193.7581274381</v>
      </c>
      <c r="P183" s="9">
        <v>1775747.7243172952</v>
      </c>
      <c r="Q183" s="9">
        <v>1808647.5942782834</v>
      </c>
      <c r="R183" s="9">
        <v>1603511.0533159948</v>
      </c>
      <c r="S183" s="9">
        <v>1473732.1196358907</v>
      </c>
      <c r="T183" s="9">
        <v>1677958.3875162548</v>
      </c>
      <c r="U183" s="9">
        <v>1853511.0533159948</v>
      </c>
      <c r="V183" s="9">
        <v>1812548.7646293889</v>
      </c>
      <c r="W183" s="9">
        <v>1787126.1378413525</v>
      </c>
      <c r="X183" s="9">
        <v>1593302.9908972692</v>
      </c>
      <c r="Y183" s="9">
        <v>1502405.721716515</v>
      </c>
      <c r="Z183" s="9">
        <v>1611378.4135240573</v>
      </c>
      <c r="AA183" s="9">
        <v>1545058.5175552666</v>
      </c>
      <c r="AB183" s="9">
        <v>1550325.0975292588</v>
      </c>
      <c r="AC183" s="9">
        <v>1581079.3237971391</v>
      </c>
      <c r="AD183" s="9">
        <v>2987386.2158647594</v>
      </c>
      <c r="AE183" s="9">
        <v>3102080.6241872562</v>
      </c>
      <c r="AF183" s="9">
        <v>1600195.0585175552</v>
      </c>
      <c r="AG183" s="10" t="s">
        <v>334</v>
      </c>
    </row>
    <row r="184" spans="1:33" x14ac:dyDescent="0.25">
      <c r="A184" s="20" t="s">
        <v>36</v>
      </c>
      <c r="B184" s="8" t="s">
        <v>335</v>
      </c>
      <c r="C184" s="8" t="s">
        <v>219</v>
      </c>
      <c r="D184" s="8" t="s">
        <v>48</v>
      </c>
      <c r="E184" s="8" t="s">
        <v>48</v>
      </c>
      <c r="F184" s="8" t="s">
        <v>40</v>
      </c>
      <c r="G184" s="8" t="s">
        <v>336</v>
      </c>
      <c r="H184" s="8" t="s">
        <v>337</v>
      </c>
      <c r="I184" s="10" t="s">
        <v>50</v>
      </c>
      <c r="J184" s="9">
        <v>92430555.555555552</v>
      </c>
      <c r="K184" s="9">
        <v>84680555.555555552</v>
      </c>
      <c r="L184" s="9">
        <v>83680555.555555552</v>
      </c>
      <c r="M184" s="9">
        <v>77361111.111111104</v>
      </c>
      <c r="N184" s="9">
        <v>78375000</v>
      </c>
      <c r="O184" s="9">
        <v>77965277.777777776</v>
      </c>
      <c r="P184" s="9">
        <v>75965277.777777776</v>
      </c>
      <c r="Q184" s="9">
        <v>78444444.444444448</v>
      </c>
      <c r="R184" s="9">
        <v>72826388.888888896</v>
      </c>
      <c r="S184" s="9">
        <v>65479166.666666664</v>
      </c>
      <c r="T184" s="9">
        <v>86736111.111111104</v>
      </c>
      <c r="U184" s="9">
        <v>75486111.111111104</v>
      </c>
      <c r="V184" s="9">
        <v>71527777.777777776</v>
      </c>
      <c r="W184" s="9">
        <v>75534722.222222224</v>
      </c>
      <c r="X184" s="9">
        <v>76951388.888888896</v>
      </c>
      <c r="Y184" s="9">
        <v>82826388.888888896</v>
      </c>
      <c r="Z184" s="9">
        <v>81555555.555555552</v>
      </c>
      <c r="AA184" s="9">
        <v>96819444.444444448</v>
      </c>
      <c r="AB184" s="9">
        <v>96513888.888888896</v>
      </c>
      <c r="AC184" s="9">
        <v>94548611.111111104</v>
      </c>
      <c r="AD184" s="9">
        <v>85347222.222222224</v>
      </c>
      <c r="AE184" s="9">
        <v>88125000</v>
      </c>
      <c r="AF184" s="9">
        <v>89083333.333333328</v>
      </c>
      <c r="AG184" s="10" t="s">
        <v>338</v>
      </c>
    </row>
    <row r="185" spans="1:33" x14ac:dyDescent="0.25">
      <c r="A185" s="20" t="s">
        <v>47</v>
      </c>
      <c r="B185" s="8" t="s">
        <v>339</v>
      </c>
      <c r="C185" s="8" t="s">
        <v>219</v>
      </c>
      <c r="D185" s="8" t="s">
        <v>340</v>
      </c>
      <c r="E185" s="8" t="s">
        <v>341</v>
      </c>
      <c r="F185" s="8" t="s">
        <v>40</v>
      </c>
      <c r="G185" s="8" t="s">
        <v>41</v>
      </c>
      <c r="H185" s="8" t="s">
        <v>49</v>
      </c>
      <c r="I185" s="10" t="s">
        <v>50</v>
      </c>
      <c r="J185" s="9">
        <v>1745.4992308937447</v>
      </c>
      <c r="K185" s="9">
        <v>2039.5332933977299</v>
      </c>
      <c r="L185" s="9">
        <v>2959.2477707624635</v>
      </c>
      <c r="M185" s="9">
        <v>663.00384640389575</v>
      </c>
      <c r="N185" s="9">
        <v>1054.0443504449274</v>
      </c>
      <c r="O185" s="9">
        <v>1844.6806588285947</v>
      </c>
      <c r="P185" s="9">
        <v>13733.076419390383</v>
      </c>
      <c r="Q185" s="9">
        <v>12620.26240054013</v>
      </c>
      <c r="R185" s="9">
        <v>8801.1848660872001</v>
      </c>
      <c r="S185" s="9">
        <v>5352.0295529731693</v>
      </c>
      <c r="T185" s="9">
        <v>3904.1894573943623</v>
      </c>
      <c r="U185" s="9">
        <v>9181.7230372768627</v>
      </c>
      <c r="V185" s="9">
        <v>14994.726084566159</v>
      </c>
      <c r="W185" s="9">
        <v>43754.901064908037</v>
      </c>
      <c r="X185" s="9">
        <v>40863.029971770055</v>
      </c>
      <c r="Y185" s="9">
        <v>81095.724882243681</v>
      </c>
      <c r="Z185" s="9">
        <v>107191.73456916207</v>
      </c>
      <c r="AA185" s="9">
        <v>118403.26799206117</v>
      </c>
      <c r="AB185" s="9">
        <v>150110.10418097107</v>
      </c>
      <c r="AC185" s="9">
        <v>194006.66099348725</v>
      </c>
      <c r="AD185" s="9">
        <v>198422.43616322722</v>
      </c>
      <c r="AE185" s="9">
        <v>225322.87847669946</v>
      </c>
      <c r="AF185" s="9">
        <v>225629.16994436752</v>
      </c>
      <c r="AG185" s="10" t="s">
        <v>342</v>
      </c>
    </row>
    <row r="186" spans="1:33" x14ac:dyDescent="0.25">
      <c r="A186" s="20" t="s">
        <v>36</v>
      </c>
      <c r="B186" s="8" t="s">
        <v>339</v>
      </c>
      <c r="C186" s="8" t="s">
        <v>219</v>
      </c>
      <c r="D186" s="8" t="s">
        <v>340</v>
      </c>
      <c r="E186" s="8" t="s">
        <v>341</v>
      </c>
      <c r="F186" s="8" t="s">
        <v>40</v>
      </c>
      <c r="G186" s="8" t="s">
        <v>41</v>
      </c>
      <c r="H186" s="8" t="s">
        <v>52</v>
      </c>
      <c r="I186" s="10" t="s">
        <v>50</v>
      </c>
      <c r="J186" s="9">
        <v>3182543.2939003394</v>
      </c>
      <c r="K186" s="9">
        <v>3021831.477610366</v>
      </c>
      <c r="L186" s="9">
        <v>2818586.1951259221</v>
      </c>
      <c r="M186" s="9">
        <v>2822422.1819782793</v>
      </c>
      <c r="N186" s="9">
        <v>3035703.9454072737</v>
      </c>
      <c r="O186" s="9">
        <v>3065005.241539679</v>
      </c>
      <c r="P186" s="9">
        <v>3038924.4327035933</v>
      </c>
      <c r="Q186" s="9">
        <v>3071350.9317039386</v>
      </c>
      <c r="R186" s="9">
        <v>3000107.5414981432</v>
      </c>
      <c r="S186" s="9">
        <v>2711624.7849287628</v>
      </c>
      <c r="T186" s="9">
        <v>2630138.385146481</v>
      </c>
      <c r="U186" s="9">
        <v>2727624.057057465</v>
      </c>
      <c r="V186" s="9">
        <v>2733910.6000607363</v>
      </c>
      <c r="W186" s="9">
        <v>2622651.7408386297</v>
      </c>
      <c r="X186" s="9">
        <v>2172610.7688327357</v>
      </c>
      <c r="Y186" s="9">
        <v>2283500.9044937561</v>
      </c>
      <c r="Z186" s="9">
        <v>2320801.6970338109</v>
      </c>
      <c r="AA186" s="9">
        <v>2428560.7148374878</v>
      </c>
      <c r="AB186" s="9">
        <v>2903079.1040300787</v>
      </c>
      <c r="AC186" s="9">
        <v>3001930.70189761</v>
      </c>
      <c r="AD186" s="9">
        <v>2282880.942098361</v>
      </c>
      <c r="AE186" s="9">
        <v>2275852.7227008422</v>
      </c>
      <c r="AF186" s="9">
        <v>1950711.0526722874</v>
      </c>
      <c r="AG186" s="10" t="s">
        <v>343</v>
      </c>
    </row>
    <row r="187" spans="1:33" x14ac:dyDescent="0.25">
      <c r="A187" s="20" t="s">
        <v>47</v>
      </c>
      <c r="B187" s="8" t="s">
        <v>339</v>
      </c>
      <c r="C187" s="8" t="s">
        <v>219</v>
      </c>
      <c r="D187" s="8" t="s">
        <v>340</v>
      </c>
      <c r="E187" s="8" t="s">
        <v>341</v>
      </c>
      <c r="F187" s="8" t="s">
        <v>40</v>
      </c>
      <c r="G187" s="8" t="s">
        <v>41</v>
      </c>
      <c r="H187" s="8" t="s">
        <v>61</v>
      </c>
      <c r="I187" s="10" t="s">
        <v>50</v>
      </c>
      <c r="J187" s="9"/>
      <c r="K187" s="9"/>
      <c r="L187" s="9"/>
      <c r="M187" s="9"/>
      <c r="N187" s="9"/>
      <c r="O187" s="9"/>
      <c r="P187" s="9"/>
      <c r="Q187" s="9"/>
      <c r="R187" s="9"/>
      <c r="S187" s="9"/>
      <c r="T187" s="9">
        <v>1424.9354434056565</v>
      </c>
      <c r="U187" s="9">
        <v>1320.75819001387</v>
      </c>
      <c r="V187" s="9">
        <v>6616.8141695386539</v>
      </c>
      <c r="W187" s="9">
        <v>85418.345591401201</v>
      </c>
      <c r="X187" s="9">
        <v>69031.657191358652</v>
      </c>
      <c r="Y187" s="9">
        <v>105918.49895518129</v>
      </c>
      <c r="Z187" s="9">
        <v>167774.99657976898</v>
      </c>
      <c r="AA187" s="9">
        <v>233968.77587329005</v>
      </c>
      <c r="AB187" s="9">
        <v>312197.98300062009</v>
      </c>
      <c r="AC187" s="9">
        <v>566605.77245076327</v>
      </c>
      <c r="AD187" s="9">
        <v>438624.26739812159</v>
      </c>
      <c r="AE187" s="9">
        <v>730958.53361163335</v>
      </c>
      <c r="AF187" s="9">
        <v>1106442.2527575945</v>
      </c>
      <c r="AG187" s="10" t="s">
        <v>344</v>
      </c>
    </row>
    <row r="188" spans="1:33" x14ac:dyDescent="0.25">
      <c r="A188" s="20" t="s">
        <v>47</v>
      </c>
      <c r="B188" s="8" t="s">
        <v>339</v>
      </c>
      <c r="C188" s="8" t="s">
        <v>219</v>
      </c>
      <c r="D188" s="8" t="s">
        <v>340</v>
      </c>
      <c r="E188" s="8" t="s">
        <v>345</v>
      </c>
      <c r="F188" s="8" t="s">
        <v>40</v>
      </c>
      <c r="G188" s="8" t="s">
        <v>41</v>
      </c>
      <c r="H188" s="8" t="s">
        <v>49</v>
      </c>
      <c r="I188" s="10" t="s">
        <v>50</v>
      </c>
      <c r="J188" s="9">
        <v>123090.62627531232</v>
      </c>
      <c r="K188" s="9">
        <v>161195.05461851213</v>
      </c>
      <c r="L188" s="9">
        <v>248746.91244053782</v>
      </c>
      <c r="M188" s="9">
        <v>57302.107127497882</v>
      </c>
      <c r="N188" s="9">
        <v>90413.11010747416</v>
      </c>
      <c r="O188" s="9">
        <v>166897.95407175162</v>
      </c>
      <c r="P188" s="9">
        <v>1287937.0793090011</v>
      </c>
      <c r="Q188" s="9">
        <v>1120161.1641623988</v>
      </c>
      <c r="R188" s="9">
        <v>706701.59414508753</v>
      </c>
      <c r="S188" s="9">
        <v>374718.03594410949</v>
      </c>
      <c r="T188" s="9">
        <v>253597.84716333484</v>
      </c>
      <c r="U188" s="9">
        <v>604001.66743874468</v>
      </c>
      <c r="V188" s="9">
        <v>998144.77708463056</v>
      </c>
      <c r="W188" s="9">
        <v>2944341.7067471477</v>
      </c>
      <c r="X188" s="9">
        <v>2775566.8188243289</v>
      </c>
      <c r="Y188" s="9">
        <v>5558491.4235396003</v>
      </c>
      <c r="Z188" s="9">
        <v>7407091.7678213194</v>
      </c>
      <c r="AA188" s="9">
        <v>8246261.3373095104</v>
      </c>
      <c r="AB188" s="9">
        <v>10697543.807541918</v>
      </c>
      <c r="AC188" s="9">
        <v>14134660.837177821</v>
      </c>
      <c r="AD188" s="9">
        <v>14763982.034218287</v>
      </c>
      <c r="AE188" s="9">
        <v>17110054.589111771</v>
      </c>
      <c r="AF188" s="9">
        <v>17473003.811323006</v>
      </c>
      <c r="AG188" s="10" t="s">
        <v>346</v>
      </c>
    </row>
    <row r="189" spans="1:33" x14ac:dyDescent="0.25">
      <c r="A189" s="20" t="s">
        <v>36</v>
      </c>
      <c r="B189" s="8" t="s">
        <v>339</v>
      </c>
      <c r="C189" s="8" t="s">
        <v>219</v>
      </c>
      <c r="D189" s="8" t="s">
        <v>340</v>
      </c>
      <c r="E189" s="8" t="s">
        <v>345</v>
      </c>
      <c r="F189" s="8" t="s">
        <v>40</v>
      </c>
      <c r="G189" s="8" t="s">
        <v>41</v>
      </c>
      <c r="H189" s="8" t="s">
        <v>52</v>
      </c>
      <c r="I189" s="10" t="s">
        <v>50</v>
      </c>
      <c r="J189" s="9">
        <v>224429343.91549721</v>
      </c>
      <c r="K189" s="9">
        <v>238831252.06054273</v>
      </c>
      <c r="L189" s="9">
        <v>236923254.75823578</v>
      </c>
      <c r="M189" s="9">
        <v>243936349.85372439</v>
      </c>
      <c r="N189" s="9">
        <v>260394579.17870811</v>
      </c>
      <c r="O189" s="9">
        <v>277307132.5835911</v>
      </c>
      <c r="P189" s="9">
        <v>285001214.48175633</v>
      </c>
      <c r="Q189" s="9">
        <v>272609865.47011155</v>
      </c>
      <c r="R189" s="9">
        <v>240897199.00702634</v>
      </c>
      <c r="S189" s="9">
        <v>189852224.01498351</v>
      </c>
      <c r="T189" s="9">
        <v>170841461.33111805</v>
      </c>
      <c r="U189" s="9">
        <v>179431406.49310622</v>
      </c>
      <c r="V189" s="9">
        <v>181986557.87888542</v>
      </c>
      <c r="W189" s="9">
        <v>176482695.99259391</v>
      </c>
      <c r="X189" s="9">
        <v>147571689.23495141</v>
      </c>
      <c r="Y189" s="9">
        <v>156516514.42421004</v>
      </c>
      <c r="Z189" s="9">
        <v>160370491.38106194</v>
      </c>
      <c r="AA189" s="9">
        <v>169138459.33218569</v>
      </c>
      <c r="AB189" s="9">
        <v>206886911.85425308</v>
      </c>
      <c r="AC189" s="9">
        <v>218710389.17296901</v>
      </c>
      <c r="AD189" s="9">
        <v>169861906.07837024</v>
      </c>
      <c r="AE189" s="9">
        <v>172818510.86513984</v>
      </c>
      <c r="AF189" s="9">
        <v>151065492.40302989</v>
      </c>
      <c r="AG189" s="10" t="s">
        <v>347</v>
      </c>
    </row>
    <row r="190" spans="1:33" x14ac:dyDescent="0.25">
      <c r="A190" s="20" t="s">
        <v>47</v>
      </c>
      <c r="B190" s="8" t="s">
        <v>339</v>
      </c>
      <c r="C190" s="8" t="s">
        <v>219</v>
      </c>
      <c r="D190" s="8" t="s">
        <v>340</v>
      </c>
      <c r="E190" s="8" t="s">
        <v>345</v>
      </c>
      <c r="F190" s="8" t="s">
        <v>40</v>
      </c>
      <c r="G190" s="8" t="s">
        <v>41</v>
      </c>
      <c r="H190" s="8" t="s">
        <v>61</v>
      </c>
      <c r="I190" s="10" t="s">
        <v>50</v>
      </c>
      <c r="J190" s="9"/>
      <c r="K190" s="9"/>
      <c r="L190" s="9"/>
      <c r="M190" s="9"/>
      <c r="N190" s="9"/>
      <c r="O190" s="9"/>
      <c r="P190" s="9"/>
      <c r="Q190" s="9"/>
      <c r="R190" s="9"/>
      <c r="S190" s="9"/>
      <c r="T190" s="9">
        <v>92557.127346882611</v>
      </c>
      <c r="U190" s="9">
        <v>86883.490801564345</v>
      </c>
      <c r="V190" s="9">
        <v>440457.42929992796</v>
      </c>
      <c r="W190" s="9">
        <v>5747945.7460780451</v>
      </c>
      <c r="X190" s="9">
        <v>4688883.2590524461</v>
      </c>
      <c r="Y190" s="9">
        <v>7259902.6507434594</v>
      </c>
      <c r="Z190" s="9">
        <v>11593475.942964874</v>
      </c>
      <c r="AA190" s="9">
        <v>16294885.29616352</v>
      </c>
      <c r="AB190" s="9">
        <v>22248679.514265027</v>
      </c>
      <c r="AC190" s="9">
        <v>41280955.926804721</v>
      </c>
      <c r="AD190" s="9">
        <v>32636635.900946397</v>
      </c>
      <c r="AE190" s="9">
        <v>55505861.175856829</v>
      </c>
      <c r="AF190" s="9">
        <v>85684265.488407761</v>
      </c>
      <c r="AG190" s="10" t="s">
        <v>348</v>
      </c>
    </row>
    <row r="191" spans="1:33" x14ac:dyDescent="0.25">
      <c r="A191" s="20" t="s">
        <v>47</v>
      </c>
      <c r="B191" s="8" t="s">
        <v>339</v>
      </c>
      <c r="C191" s="8" t="s">
        <v>219</v>
      </c>
      <c r="D191" s="8" t="s">
        <v>340</v>
      </c>
      <c r="E191" s="8" t="s">
        <v>349</v>
      </c>
      <c r="F191" s="8" t="s">
        <v>40</v>
      </c>
      <c r="G191" s="8" t="s">
        <v>41</v>
      </c>
      <c r="H191" s="8" t="s">
        <v>49</v>
      </c>
      <c r="I191" s="10" t="s">
        <v>50</v>
      </c>
      <c r="J191" s="9">
        <v>10403.81738435395</v>
      </c>
      <c r="K191" s="9">
        <v>13622.8988550547</v>
      </c>
      <c r="L191" s="9">
        <v>21019.876598977546</v>
      </c>
      <c r="M191" s="9">
        <v>4843.220863832822</v>
      </c>
      <c r="N191" s="9">
        <v>7640.1863670194043</v>
      </c>
      <c r="O191" s="9">
        <v>14092.671940410664</v>
      </c>
      <c r="P191" s="9">
        <v>108724.07437090851</v>
      </c>
      <c r="Q191" s="9">
        <v>94542.832090076918</v>
      </c>
      <c r="R191" s="9">
        <v>59632.205372176504</v>
      </c>
      <c r="S191" s="9">
        <v>31609.45569904878</v>
      </c>
      <c r="T191" s="9">
        <v>21394.431667150202</v>
      </c>
      <c r="U191" s="9">
        <v>50973.04972999842</v>
      </c>
      <c r="V191" s="9">
        <v>84241.981871207259</v>
      </c>
      <c r="W191" s="9">
        <v>248527.67677276782</v>
      </c>
      <c r="X191" s="9">
        <v>234460.3660855084</v>
      </c>
      <c r="Y191" s="9">
        <v>469679.47668459459</v>
      </c>
      <c r="Z191" s="9">
        <v>626237.08975819359</v>
      </c>
      <c r="AA191" s="9">
        <v>697355.81700636051</v>
      </c>
      <c r="AB191" s="9">
        <v>904999.63528467354</v>
      </c>
      <c r="AC191" s="9">
        <v>1195903.0400808859</v>
      </c>
      <c r="AD191" s="9">
        <v>1249232.6618735665</v>
      </c>
      <c r="AE191" s="9">
        <v>1447433.3175408572</v>
      </c>
      <c r="AF191" s="9">
        <v>1477502.668141894</v>
      </c>
      <c r="AG191" s="10" t="s">
        <v>350</v>
      </c>
    </row>
    <row r="192" spans="1:33" x14ac:dyDescent="0.25">
      <c r="A192" s="20" t="s">
        <v>36</v>
      </c>
      <c r="B192" s="8" t="s">
        <v>339</v>
      </c>
      <c r="C192" s="8" t="s">
        <v>219</v>
      </c>
      <c r="D192" s="8" t="s">
        <v>340</v>
      </c>
      <c r="E192" s="8" t="s">
        <v>349</v>
      </c>
      <c r="F192" s="8" t="s">
        <v>40</v>
      </c>
      <c r="G192" s="8" t="s">
        <v>41</v>
      </c>
      <c r="H192" s="8" t="s">
        <v>52</v>
      </c>
      <c r="I192" s="10" t="s">
        <v>50</v>
      </c>
      <c r="J192" s="9">
        <v>18969128.522953212</v>
      </c>
      <c r="K192" s="9">
        <v>20184080.696190279</v>
      </c>
      <c r="L192" s="9">
        <v>20020741.281107206</v>
      </c>
      <c r="M192" s="9">
        <v>20617699.388088249</v>
      </c>
      <c r="N192" s="9">
        <v>22004144.21671861</v>
      </c>
      <c r="O192" s="9">
        <v>23415496.420983177</v>
      </c>
      <c r="P192" s="9">
        <v>24059011.683814924</v>
      </c>
      <c r="Q192" s="9">
        <v>23008571.946440604</v>
      </c>
      <c r="R192" s="9">
        <v>20327152.73855722</v>
      </c>
      <c r="S192" s="9">
        <v>16015043.015603861</v>
      </c>
      <c r="T192" s="9">
        <v>14412803.622936813</v>
      </c>
      <c r="U192" s="9">
        <v>15142617.147202214</v>
      </c>
      <c r="V192" s="9">
        <v>15359403.426840356</v>
      </c>
      <c r="W192" s="9">
        <v>14896652.22114815</v>
      </c>
      <c r="X192" s="9">
        <v>12465818.530190995</v>
      </c>
      <c r="Y192" s="9">
        <v>13225278.045036107</v>
      </c>
      <c r="Z192" s="9">
        <v>13558620.974815818</v>
      </c>
      <c r="AA192" s="9">
        <v>14303413.834477941</v>
      </c>
      <c r="AB192" s="9">
        <v>17502389.627165616</v>
      </c>
      <c r="AC192" s="9">
        <v>18504612.337161016</v>
      </c>
      <c r="AD192" s="9">
        <v>14372615.774619199</v>
      </c>
      <c r="AE192" s="9">
        <v>14619665.250698986</v>
      </c>
      <c r="AF192" s="9">
        <v>12773972.380467629</v>
      </c>
      <c r="AG192" s="10" t="s">
        <v>351</v>
      </c>
    </row>
    <row r="193" spans="1:33" x14ac:dyDescent="0.25">
      <c r="A193" s="20" t="s">
        <v>47</v>
      </c>
      <c r="B193" s="8" t="s">
        <v>339</v>
      </c>
      <c r="C193" s="8" t="s">
        <v>219</v>
      </c>
      <c r="D193" s="8" t="s">
        <v>340</v>
      </c>
      <c r="E193" s="8" t="s">
        <v>349</v>
      </c>
      <c r="F193" s="8" t="s">
        <v>40</v>
      </c>
      <c r="G193" s="8" t="s">
        <v>41</v>
      </c>
      <c r="H193" s="8" t="s">
        <v>61</v>
      </c>
      <c r="I193" s="10" t="s">
        <v>50</v>
      </c>
      <c r="J193" s="9"/>
      <c r="K193" s="9"/>
      <c r="L193" s="9"/>
      <c r="M193" s="9"/>
      <c r="N193" s="9"/>
      <c r="O193" s="9"/>
      <c r="P193" s="9"/>
      <c r="Q193" s="9"/>
      <c r="R193" s="9"/>
      <c r="S193" s="9"/>
      <c r="T193" s="9">
        <v>7808.4540483311221</v>
      </c>
      <c r="U193" s="9">
        <v>7332.2918397293024</v>
      </c>
      <c r="V193" s="9">
        <v>37173.972780280375</v>
      </c>
      <c r="W193" s="9">
        <v>485175.88811622543</v>
      </c>
      <c r="X193" s="9">
        <v>396083.88383721653</v>
      </c>
      <c r="Y193" s="9">
        <v>613444.73130641994</v>
      </c>
      <c r="Z193" s="9">
        <v>980177.49236546131</v>
      </c>
      <c r="AA193" s="9">
        <v>1377998.1720102178</v>
      </c>
      <c r="AB193" s="9">
        <v>1882212.1421722944</v>
      </c>
      <c r="AC193" s="9">
        <v>3492692.2731998027</v>
      </c>
      <c r="AD193" s="9">
        <v>2761501.0263927332</v>
      </c>
      <c r="AE193" s="9">
        <v>4695545.0881997133</v>
      </c>
      <c r="AF193" s="9">
        <v>7245390.2170422049</v>
      </c>
      <c r="AG193" s="10" t="s">
        <v>352</v>
      </c>
    </row>
    <row r="194" spans="1:33" x14ac:dyDescent="0.25">
      <c r="A194" s="20" t="s">
        <v>47</v>
      </c>
      <c r="B194" s="8" t="s">
        <v>339</v>
      </c>
      <c r="C194" s="8" t="s">
        <v>219</v>
      </c>
      <c r="D194" s="8" t="s">
        <v>340</v>
      </c>
      <c r="E194" s="8" t="s">
        <v>353</v>
      </c>
      <c r="F194" s="8" t="s">
        <v>40</v>
      </c>
      <c r="G194" s="8" t="s">
        <v>41</v>
      </c>
      <c r="H194" s="8" t="s">
        <v>49</v>
      </c>
      <c r="I194" s="10" t="s">
        <v>50</v>
      </c>
      <c r="J194" s="9">
        <v>5594.5705976767813</v>
      </c>
      <c r="K194" s="9">
        <v>6904.6107616980116</v>
      </c>
      <c r="L194" s="9">
        <v>10719.466224965283</v>
      </c>
      <c r="M194" s="9">
        <v>2396.9058727494171</v>
      </c>
      <c r="N194" s="9">
        <v>3544.7193707778715</v>
      </c>
      <c r="O194" s="9">
        <v>6134.4835277345119</v>
      </c>
      <c r="P194" s="9">
        <v>45975.377001396264</v>
      </c>
      <c r="Q194" s="9">
        <v>41848.476845396966</v>
      </c>
      <c r="R194" s="9">
        <v>29971.902005218537</v>
      </c>
      <c r="S194" s="9">
        <v>20236.839289926254</v>
      </c>
      <c r="T194" s="9">
        <v>15175.63950526079</v>
      </c>
      <c r="U194" s="9">
        <v>34313.468566367883</v>
      </c>
      <c r="V194" s="9">
        <v>53951.772979901492</v>
      </c>
      <c r="W194" s="9">
        <v>151783.51306395599</v>
      </c>
      <c r="X194" s="9">
        <v>136678.74772795578</v>
      </c>
      <c r="Y194" s="9">
        <v>261808.44311374697</v>
      </c>
      <c r="Z194" s="9">
        <v>334475.4831941548</v>
      </c>
      <c r="AA194" s="9">
        <v>357776.35088405106</v>
      </c>
      <c r="AB194" s="9">
        <v>446540.3326611949</v>
      </c>
      <c r="AC194" s="9">
        <v>568920.65909150254</v>
      </c>
      <c r="AD194" s="9">
        <v>574118.24582218216</v>
      </c>
      <c r="AE194" s="9">
        <v>644026.27949845616</v>
      </c>
      <c r="AF194" s="9">
        <v>636855.14994668739</v>
      </c>
      <c r="AG194" s="10" t="s">
        <v>354</v>
      </c>
    </row>
    <row r="195" spans="1:33" x14ac:dyDescent="0.25">
      <c r="A195" s="20" t="s">
        <v>36</v>
      </c>
      <c r="B195" s="8" t="s">
        <v>339</v>
      </c>
      <c r="C195" s="8" t="s">
        <v>219</v>
      </c>
      <c r="D195" s="8" t="s">
        <v>340</v>
      </c>
      <c r="E195" s="8" t="s">
        <v>353</v>
      </c>
      <c r="F195" s="8" t="s">
        <v>40</v>
      </c>
      <c r="G195" s="8" t="s">
        <v>41</v>
      </c>
      <c r="H195" s="8" t="s">
        <v>52</v>
      </c>
      <c r="I195" s="10" t="s">
        <v>50</v>
      </c>
      <c r="J195" s="9">
        <v>10200498.987771887</v>
      </c>
      <c r="K195" s="9">
        <v>10230070.873512104</v>
      </c>
      <c r="L195" s="9">
        <v>10209939.099834491</v>
      </c>
      <c r="M195" s="9">
        <v>10203681.833907096</v>
      </c>
      <c r="N195" s="9">
        <v>10208980.84097668</v>
      </c>
      <c r="O195" s="9">
        <v>10192671.602349237</v>
      </c>
      <c r="P195" s="9">
        <v>10173663.366136283</v>
      </c>
      <c r="Q195" s="9">
        <v>10184523.448894352</v>
      </c>
      <c r="R195" s="9">
        <v>10216684.526804548</v>
      </c>
      <c r="S195" s="9">
        <v>10253066.513188463</v>
      </c>
      <c r="T195" s="9">
        <v>10223385.011794534</v>
      </c>
      <c r="U195" s="9">
        <v>10193537.96261628</v>
      </c>
      <c r="V195" s="9">
        <v>9836746.8141776789</v>
      </c>
      <c r="W195" s="9">
        <v>9097844.7003517132</v>
      </c>
      <c r="X195" s="9">
        <v>7266953.0230498128</v>
      </c>
      <c r="Y195" s="9">
        <v>7372026.3000601567</v>
      </c>
      <c r="Z195" s="9">
        <v>7241708.2542156903</v>
      </c>
      <c r="AA195" s="9">
        <v>7338324.399231757</v>
      </c>
      <c r="AB195" s="9">
        <v>8635940.3714256268</v>
      </c>
      <c r="AC195" s="9">
        <v>8803101.8353949059</v>
      </c>
      <c r="AD195" s="9">
        <v>6605319.575958808</v>
      </c>
      <c r="AE195" s="9">
        <v>6504927.3806389058</v>
      </c>
      <c r="AF195" s="9">
        <v>5506027.3468124</v>
      </c>
      <c r="AG195" s="10" t="s">
        <v>355</v>
      </c>
    </row>
    <row r="196" spans="1:33" x14ac:dyDescent="0.25">
      <c r="A196" s="20" t="s">
        <v>47</v>
      </c>
      <c r="B196" s="8" t="s">
        <v>339</v>
      </c>
      <c r="C196" s="8" t="s">
        <v>219</v>
      </c>
      <c r="D196" s="8" t="s">
        <v>340</v>
      </c>
      <c r="E196" s="8" t="s">
        <v>353</v>
      </c>
      <c r="F196" s="8" t="s">
        <v>40</v>
      </c>
      <c r="G196" s="8" t="s">
        <v>41</v>
      </c>
      <c r="H196" s="8" t="s">
        <v>61</v>
      </c>
      <c r="I196" s="10" t="s">
        <v>50</v>
      </c>
      <c r="J196" s="9"/>
      <c r="K196" s="9"/>
      <c r="L196" s="9"/>
      <c r="M196" s="9"/>
      <c r="N196" s="9"/>
      <c r="O196" s="9"/>
      <c r="P196" s="9"/>
      <c r="Q196" s="9"/>
      <c r="R196" s="9"/>
      <c r="S196" s="9"/>
      <c r="T196" s="9">
        <v>5538.7441729902994</v>
      </c>
      <c r="U196" s="9">
        <v>4935.8703647256725</v>
      </c>
      <c r="V196" s="9">
        <v>23807.627689350589</v>
      </c>
      <c r="W196" s="9">
        <v>296311.87040603586</v>
      </c>
      <c r="X196" s="9">
        <v>230897.23070018669</v>
      </c>
      <c r="Y196" s="9">
        <v>341945.98233960359</v>
      </c>
      <c r="Z196" s="9">
        <v>523516.32590391958</v>
      </c>
      <c r="AA196" s="9">
        <v>706977.90924458869</v>
      </c>
      <c r="AB196" s="9">
        <v>928711.5743866316</v>
      </c>
      <c r="AC196" s="9">
        <v>1661560.1127146839</v>
      </c>
      <c r="AD196" s="9">
        <v>1269121.5763851129</v>
      </c>
      <c r="AE196" s="9">
        <v>2089253.0223832915</v>
      </c>
      <c r="AF196" s="9">
        <v>3123015.7295753448</v>
      </c>
      <c r="AG196" s="10" t="s">
        <v>356</v>
      </c>
    </row>
    <row r="197" spans="1:33" x14ac:dyDescent="0.25">
      <c r="A197" s="20" t="s">
        <v>36</v>
      </c>
      <c r="B197" s="8" t="s">
        <v>357</v>
      </c>
      <c r="C197" s="8" t="s">
        <v>219</v>
      </c>
      <c r="D197" s="8" t="s">
        <v>358</v>
      </c>
      <c r="E197" s="8" t="s">
        <v>48</v>
      </c>
      <c r="F197" s="8" t="s">
        <v>40</v>
      </c>
      <c r="G197" s="8" t="s">
        <v>41</v>
      </c>
      <c r="H197" s="8" t="s">
        <v>160</v>
      </c>
      <c r="I197" s="10" t="s">
        <v>43</v>
      </c>
      <c r="J197" s="9">
        <v>60003174000</v>
      </c>
      <c r="K197" s="9">
        <v>50896856000</v>
      </c>
      <c r="L197" s="9">
        <v>66937003000</v>
      </c>
      <c r="M197" s="9">
        <v>72817985000</v>
      </c>
      <c r="N197" s="9">
        <v>71351010000</v>
      </c>
      <c r="O197" s="9">
        <v>66293236000</v>
      </c>
      <c r="P197" s="9">
        <v>58796133000</v>
      </c>
      <c r="Q197" s="9">
        <v>58815569000</v>
      </c>
      <c r="R197" s="9">
        <v>66815980000</v>
      </c>
      <c r="S197" s="9">
        <v>65777908000</v>
      </c>
      <c r="T197" s="9">
        <v>67705218000</v>
      </c>
      <c r="U197" s="9">
        <v>66550606000</v>
      </c>
      <c r="V197" s="9">
        <v>66817622000</v>
      </c>
      <c r="W197" s="9">
        <v>69768691000</v>
      </c>
      <c r="X197" s="9">
        <v>65660017000</v>
      </c>
      <c r="Y197" s="9">
        <v>63579666000</v>
      </c>
      <c r="Z197" s="9">
        <v>48065960000</v>
      </c>
      <c r="AA197" s="9">
        <v>53625453000</v>
      </c>
      <c r="AB197" s="9">
        <v>42351528000</v>
      </c>
      <c r="AC197" s="9">
        <v>36591873000</v>
      </c>
      <c r="AD197" s="9">
        <v>26073476000</v>
      </c>
      <c r="AE197" s="9">
        <v>36760004000</v>
      </c>
      <c r="AF197" s="9">
        <v>33191963000</v>
      </c>
      <c r="AG197" s="10" t="s">
        <v>359</v>
      </c>
    </row>
    <row r="198" spans="1:33" x14ac:dyDescent="0.25">
      <c r="A198" s="20" t="s">
        <v>47</v>
      </c>
      <c r="B198" s="8" t="s">
        <v>357</v>
      </c>
      <c r="C198" s="8" t="s">
        <v>219</v>
      </c>
      <c r="D198" s="8" t="s">
        <v>358</v>
      </c>
      <c r="E198" s="8" t="s">
        <v>48</v>
      </c>
      <c r="F198" s="8" t="s">
        <v>40</v>
      </c>
      <c r="G198" s="8" t="s">
        <v>41</v>
      </c>
      <c r="H198" s="8" t="s">
        <v>49</v>
      </c>
      <c r="I198" s="10" t="s">
        <v>50</v>
      </c>
      <c r="J198" s="9">
        <v>3309.789105457583</v>
      </c>
      <c r="K198" s="9">
        <v>5370.8652111030797</v>
      </c>
      <c r="L198" s="9">
        <v>10896.023371818846</v>
      </c>
      <c r="M198" s="9">
        <v>2556.5859323669106</v>
      </c>
      <c r="N198" s="9">
        <v>4022.1400500638206</v>
      </c>
      <c r="O198" s="9">
        <v>6265.7250633386802</v>
      </c>
      <c r="P198" s="9">
        <v>39935.210226040814</v>
      </c>
      <c r="Q198" s="9">
        <v>49806.306223160609</v>
      </c>
      <c r="R198" s="9">
        <v>42840.167406629887</v>
      </c>
      <c r="S198" s="9">
        <v>5292.9798046812066</v>
      </c>
      <c r="T198" s="9">
        <v>3801.2800800925847</v>
      </c>
      <c r="U198" s="9">
        <v>23187.976857542366</v>
      </c>
      <c r="V198" s="9">
        <v>41414.115252470408</v>
      </c>
      <c r="W198" s="9">
        <v>90410.16391154367</v>
      </c>
      <c r="X198" s="9">
        <v>169925.93316412379</v>
      </c>
      <c r="Y198" s="9">
        <v>276194.38171885797</v>
      </c>
      <c r="Z198" s="9">
        <v>213432.57135242558</v>
      </c>
      <c r="AA198" s="9">
        <v>94077.852233413359</v>
      </c>
      <c r="AB198" s="9">
        <v>148191.10940776771</v>
      </c>
      <c r="AC198" s="9">
        <v>240504.55998610563</v>
      </c>
      <c r="AD198" s="9">
        <v>202146.10415737308</v>
      </c>
      <c r="AE198" s="9">
        <v>226418.65489464579</v>
      </c>
      <c r="AF198" s="9">
        <v>223673.9309041487</v>
      </c>
      <c r="AG198" s="10" t="s">
        <v>360</v>
      </c>
    </row>
    <row r="199" spans="1:33" x14ac:dyDescent="0.25">
      <c r="A199" s="20" t="s">
        <v>36</v>
      </c>
      <c r="B199" s="8" t="s">
        <v>357</v>
      </c>
      <c r="C199" s="8" t="s">
        <v>219</v>
      </c>
      <c r="D199" s="8" t="s">
        <v>358</v>
      </c>
      <c r="E199" s="8" t="s">
        <v>48</v>
      </c>
      <c r="F199" s="8" t="s">
        <v>40</v>
      </c>
      <c r="G199" s="8" t="s">
        <v>41</v>
      </c>
      <c r="H199" s="8" t="s">
        <v>52</v>
      </c>
      <c r="I199" s="10" t="s">
        <v>50</v>
      </c>
      <c r="J199" s="9">
        <v>6034690.2108945427</v>
      </c>
      <c r="K199" s="9">
        <v>7957629.1347888969</v>
      </c>
      <c r="L199" s="9">
        <v>10378103.976628181</v>
      </c>
      <c r="M199" s="9">
        <v>10883443.414067633</v>
      </c>
      <c r="N199" s="9">
        <v>11583977.859949937</v>
      </c>
      <c r="O199" s="9">
        <v>10410734.274936661</v>
      </c>
      <c r="P199" s="9">
        <v>8837064.7897739597</v>
      </c>
      <c r="Q199" s="9">
        <v>12121193.69377684</v>
      </c>
      <c r="R199" s="9">
        <v>14603159.832593372</v>
      </c>
      <c r="S199" s="9">
        <v>2681707.0201953189</v>
      </c>
      <c r="T199" s="9">
        <v>2560811.3439291809</v>
      </c>
      <c r="U199" s="9">
        <v>6888476.5151751498</v>
      </c>
      <c r="V199" s="9">
        <v>7550820.7380596334</v>
      </c>
      <c r="W199" s="9">
        <v>5419150.038080751</v>
      </c>
      <c r="X199" s="9">
        <v>9034643.6020866409</v>
      </c>
      <c r="Y199" s="9">
        <v>7777106.886792236</v>
      </c>
      <c r="Z199" s="9">
        <v>4621015.5641935263</v>
      </c>
      <c r="AA199" s="9">
        <v>1929623.9026584371</v>
      </c>
      <c r="AB199" s="9">
        <v>2865966.3882856858</v>
      </c>
      <c r="AC199" s="9">
        <v>3721408.4241824173</v>
      </c>
      <c r="AD199" s="9">
        <v>2325722.3206385598</v>
      </c>
      <c r="AE199" s="9">
        <v>2286920.5102291843</v>
      </c>
      <c r="AF199" s="9">
        <v>1933806.7383617237</v>
      </c>
      <c r="AG199" s="10" t="s">
        <v>361</v>
      </c>
    </row>
    <row r="200" spans="1:33" x14ac:dyDescent="0.25">
      <c r="A200" s="20" t="s">
        <v>36</v>
      </c>
      <c r="B200" s="8" t="s">
        <v>357</v>
      </c>
      <c r="C200" s="8" t="s">
        <v>219</v>
      </c>
      <c r="D200" s="8" t="s">
        <v>358</v>
      </c>
      <c r="E200" s="8" t="s">
        <v>48</v>
      </c>
      <c r="F200" s="8" t="s">
        <v>40</v>
      </c>
      <c r="G200" s="8" t="s">
        <v>41</v>
      </c>
      <c r="H200" s="8" t="s">
        <v>42</v>
      </c>
      <c r="I200" s="10" t="s">
        <v>43</v>
      </c>
      <c r="J200" s="9">
        <v>280450611457.97198</v>
      </c>
      <c r="K200" s="9">
        <v>264478270840.2211</v>
      </c>
      <c r="L200" s="9">
        <v>256745700613.90292</v>
      </c>
      <c r="M200" s="9">
        <v>239436900781.67856</v>
      </c>
      <c r="N200" s="9">
        <v>244654403321.84985</v>
      </c>
      <c r="O200" s="9">
        <v>232047292570.81848</v>
      </c>
      <c r="P200" s="9">
        <v>235488485209.43869</v>
      </c>
      <c r="Q200" s="9">
        <v>244617196709.74625</v>
      </c>
      <c r="R200" s="9">
        <v>240747621529.95908</v>
      </c>
      <c r="S200" s="9">
        <v>228832610270.2496</v>
      </c>
      <c r="T200" s="9">
        <v>214910788533.78799</v>
      </c>
      <c r="U200" s="9">
        <v>214695365116.63782</v>
      </c>
      <c r="V200" s="9">
        <v>183339087927.60547</v>
      </c>
      <c r="W200" s="9">
        <v>210824066151.63419</v>
      </c>
      <c r="X200" s="9">
        <v>231514759920.34982</v>
      </c>
      <c r="Y200" s="9">
        <v>236604886270.83969</v>
      </c>
      <c r="Z200" s="9">
        <v>206269466694.82657</v>
      </c>
      <c r="AA200" s="9">
        <v>202920161770.59167</v>
      </c>
      <c r="AB200" s="9">
        <v>203468363622.44357</v>
      </c>
      <c r="AC200" s="9">
        <v>207044630155.81259</v>
      </c>
      <c r="AD200" s="9">
        <v>180911808838.04852</v>
      </c>
      <c r="AE200" s="9">
        <v>171792932706.74463</v>
      </c>
      <c r="AF200" s="9">
        <v>161095319085.65506</v>
      </c>
      <c r="AG200" s="10" t="s">
        <v>362</v>
      </c>
    </row>
    <row r="201" spans="1:33" x14ac:dyDescent="0.25">
      <c r="A201" s="20" t="s">
        <v>47</v>
      </c>
      <c r="B201" s="8" t="s">
        <v>357</v>
      </c>
      <c r="C201" s="8" t="s">
        <v>219</v>
      </c>
      <c r="D201" s="8" t="s">
        <v>358</v>
      </c>
      <c r="E201" s="8" t="s">
        <v>48</v>
      </c>
      <c r="F201" s="8" t="s">
        <v>40</v>
      </c>
      <c r="G201" s="8" t="s">
        <v>41</v>
      </c>
      <c r="H201" s="8" t="s">
        <v>61</v>
      </c>
      <c r="I201" s="10" t="s">
        <v>50</v>
      </c>
      <c r="J201" s="9"/>
      <c r="K201" s="9"/>
      <c r="L201" s="9"/>
      <c r="M201" s="9"/>
      <c r="N201" s="9"/>
      <c r="O201" s="9"/>
      <c r="P201" s="9"/>
      <c r="Q201" s="9"/>
      <c r="R201" s="9"/>
      <c r="S201" s="9"/>
      <c r="T201" s="9">
        <v>1387.3759907263354</v>
      </c>
      <c r="U201" s="9">
        <v>3335.5079673078667</v>
      </c>
      <c r="V201" s="9">
        <v>18275.059049161788</v>
      </c>
      <c r="W201" s="9">
        <v>176498.77929138218</v>
      </c>
      <c r="X201" s="9">
        <v>287063.11730215041</v>
      </c>
      <c r="Y201" s="9">
        <v>360735.34546974784</v>
      </c>
      <c r="Z201" s="9">
        <v>334061.6613080377</v>
      </c>
      <c r="AA201" s="9">
        <v>185900.94933288349</v>
      </c>
      <c r="AB201" s="9">
        <v>308206.87060447817</v>
      </c>
      <c r="AC201" s="9">
        <v>702405.11996355059</v>
      </c>
      <c r="AD201" s="9">
        <v>446855.65079179435</v>
      </c>
      <c r="AE201" s="9">
        <v>734513.28636929055</v>
      </c>
      <c r="AF201" s="9">
        <v>1096854.134834399</v>
      </c>
      <c r="AG201" s="10" t="s">
        <v>363</v>
      </c>
    </row>
    <row r="202" spans="1:33" x14ac:dyDescent="0.25">
      <c r="A202" s="20" t="s">
        <v>36</v>
      </c>
      <c r="B202" s="8" t="s">
        <v>357</v>
      </c>
      <c r="C202" s="8" t="s">
        <v>219</v>
      </c>
      <c r="D202" s="8" t="s">
        <v>358</v>
      </c>
      <c r="E202" s="8" t="s">
        <v>48</v>
      </c>
      <c r="F202" s="8" t="s">
        <v>40</v>
      </c>
      <c r="G202" s="8" t="s">
        <v>41</v>
      </c>
      <c r="H202" s="8" t="s">
        <v>127</v>
      </c>
      <c r="I202" s="10" t="s">
        <v>50</v>
      </c>
      <c r="J202" s="9"/>
      <c r="K202" s="9">
        <v>14831000</v>
      </c>
      <c r="L202" s="9">
        <v>5755000</v>
      </c>
      <c r="M202" s="9">
        <v>701000</v>
      </c>
      <c r="N202" s="9"/>
      <c r="O202" s="9"/>
      <c r="P202" s="9"/>
      <c r="Q202" s="9"/>
      <c r="R202" s="9">
        <v>14997000</v>
      </c>
      <c r="S202" s="9"/>
      <c r="T202" s="9"/>
      <c r="U202" s="9"/>
      <c r="V202" s="9"/>
      <c r="W202" s="9"/>
      <c r="X202" s="9"/>
      <c r="Y202" s="9"/>
      <c r="Z202" s="9"/>
      <c r="AA202" s="9"/>
      <c r="AB202" s="9"/>
      <c r="AC202" s="9"/>
      <c r="AD202" s="9"/>
      <c r="AE202" s="9"/>
      <c r="AF202" s="9"/>
      <c r="AG202" s="10" t="s">
        <v>364</v>
      </c>
    </row>
    <row r="203" spans="1:33" x14ac:dyDescent="0.25">
      <c r="A203" s="20" t="s">
        <v>36</v>
      </c>
      <c r="B203" s="8" t="s">
        <v>365</v>
      </c>
      <c r="C203" s="8" t="s">
        <v>219</v>
      </c>
      <c r="D203" s="8" t="s">
        <v>366</v>
      </c>
      <c r="E203" s="8" t="s">
        <v>48</v>
      </c>
      <c r="F203" s="8" t="s">
        <v>40</v>
      </c>
      <c r="G203" s="8" t="s">
        <v>41</v>
      </c>
      <c r="H203" s="8" t="s">
        <v>160</v>
      </c>
      <c r="I203" s="10" t="s">
        <v>43</v>
      </c>
      <c r="J203" s="9"/>
      <c r="K203" s="9"/>
      <c r="L203" s="9"/>
      <c r="M203" s="9"/>
      <c r="N203" s="9"/>
      <c r="O203" s="9"/>
      <c r="P203" s="9"/>
      <c r="Q203" s="9"/>
      <c r="R203" s="9"/>
      <c r="S203" s="9"/>
      <c r="T203" s="9"/>
      <c r="U203" s="9">
        <v>804455445.54455411</v>
      </c>
      <c r="V203" s="9">
        <v>91332000</v>
      </c>
      <c r="W203" s="9">
        <v>98767000</v>
      </c>
      <c r="X203" s="9">
        <v>76152000</v>
      </c>
      <c r="Y203" s="9">
        <v>118459000</v>
      </c>
      <c r="Z203" s="9">
        <v>112943000</v>
      </c>
      <c r="AA203" s="9">
        <v>113909000</v>
      </c>
      <c r="AB203" s="9">
        <v>122489000</v>
      </c>
      <c r="AC203" s="9">
        <v>141552000</v>
      </c>
      <c r="AD203" s="9">
        <v>136510000</v>
      </c>
      <c r="AE203" s="9">
        <v>131857000</v>
      </c>
      <c r="AF203" s="9">
        <v>171649000</v>
      </c>
      <c r="AG203" s="10" t="s">
        <v>367</v>
      </c>
    </row>
    <row r="204" spans="1:33" x14ac:dyDescent="0.25">
      <c r="A204" s="20" t="s">
        <v>47</v>
      </c>
      <c r="B204" s="8" t="s">
        <v>365</v>
      </c>
      <c r="C204" s="8" t="s">
        <v>219</v>
      </c>
      <c r="D204" s="8" t="s">
        <v>366</v>
      </c>
      <c r="E204" s="8" t="s">
        <v>48</v>
      </c>
      <c r="F204" s="8" t="s">
        <v>40</v>
      </c>
      <c r="G204" s="8" t="s">
        <v>41</v>
      </c>
      <c r="H204" s="8" t="s">
        <v>49</v>
      </c>
      <c r="I204" s="10" t="s">
        <v>50</v>
      </c>
      <c r="J204" s="9">
        <v>36.398909602615838</v>
      </c>
      <c r="K204" s="9">
        <v>1144.7085617543014</v>
      </c>
      <c r="L204" s="9">
        <v>101.84305067832297</v>
      </c>
      <c r="M204" s="9">
        <v>38.70529251713446</v>
      </c>
      <c r="N204" s="9">
        <v>55.177735912896573</v>
      </c>
      <c r="O204" s="9">
        <v>3909.8918362506442</v>
      </c>
      <c r="P204" s="9">
        <v>14782.802868303392</v>
      </c>
      <c r="Q204" s="9">
        <v>10818.882378508761</v>
      </c>
      <c r="R204" s="9">
        <v>14786.930507218844</v>
      </c>
      <c r="S204" s="9">
        <v>1972.0417927842125</v>
      </c>
      <c r="T204" s="9">
        <v>2153.7549115589109</v>
      </c>
      <c r="U204" s="9">
        <v>432.01096648089947</v>
      </c>
      <c r="V204" s="9">
        <v>744.47860606379663</v>
      </c>
      <c r="W204" s="9">
        <v>2291.0525771453349</v>
      </c>
      <c r="X204" s="9">
        <v>2619.0726791048091</v>
      </c>
      <c r="Y204" s="9">
        <v>21079.458241437875</v>
      </c>
      <c r="Z204" s="9">
        <v>39061.014335350053</v>
      </c>
      <c r="AA204" s="9">
        <v>15185.667497919834</v>
      </c>
      <c r="AB204" s="9">
        <v>22047.094422929371</v>
      </c>
      <c r="AC204" s="9">
        <v>21642.345532976415</v>
      </c>
      <c r="AD204" s="9">
        <v>50135.911428256928</v>
      </c>
      <c r="AE204" s="9">
        <v>35501.68962252581</v>
      </c>
      <c r="AF204" s="9">
        <v>19576.081365005113</v>
      </c>
      <c r="AG204" s="10" t="s">
        <v>368</v>
      </c>
    </row>
    <row r="205" spans="1:33" x14ac:dyDescent="0.25">
      <c r="A205" s="20" t="s">
        <v>36</v>
      </c>
      <c r="B205" s="8" t="s">
        <v>365</v>
      </c>
      <c r="C205" s="8" t="s">
        <v>219</v>
      </c>
      <c r="D205" s="8" t="s">
        <v>366</v>
      </c>
      <c r="E205" s="8" t="s">
        <v>48</v>
      </c>
      <c r="F205" s="8" t="s">
        <v>40</v>
      </c>
      <c r="G205" s="8" t="s">
        <v>41</v>
      </c>
      <c r="H205" s="8" t="s">
        <v>369</v>
      </c>
      <c r="I205" s="10" t="s">
        <v>117</v>
      </c>
      <c r="J205" s="9">
        <v>2197670.4</v>
      </c>
      <c r="K205" s="9">
        <v>2190092.7999999998</v>
      </c>
      <c r="L205" s="9">
        <v>2213211.7999999998</v>
      </c>
      <c r="M205" s="9">
        <v>2296771.6</v>
      </c>
      <c r="N205" s="9">
        <v>2333265</v>
      </c>
      <c r="O205" s="9">
        <v>2334935.4</v>
      </c>
      <c r="P205" s="9">
        <v>2340794.6</v>
      </c>
      <c r="Q205" s="9">
        <v>2170609.4</v>
      </c>
      <c r="R205" s="9">
        <v>1952912.3999999997</v>
      </c>
      <c r="S205" s="9">
        <v>2292796.7346047899</v>
      </c>
      <c r="T205" s="9">
        <v>2149260.1282403399</v>
      </c>
      <c r="U205" s="9">
        <v>2345468.2465078002</v>
      </c>
      <c r="V205" s="9">
        <v>1884973.7325022987</v>
      </c>
      <c r="W205" s="9">
        <v>1803730.4266861032</v>
      </c>
      <c r="X205" s="9">
        <v>1793091.2207497947</v>
      </c>
      <c r="Y205" s="9">
        <v>1515659.434365036</v>
      </c>
      <c r="Z205" s="9">
        <v>1784421.1989523612</v>
      </c>
      <c r="AA205" s="9">
        <v>1827848.3806210281</v>
      </c>
      <c r="AB205" s="9">
        <v>1839574.1562126412</v>
      </c>
      <c r="AC205" s="9">
        <v>1722793.6720032592</v>
      </c>
      <c r="AD205" s="9">
        <v>1480241.6440550264</v>
      </c>
      <c r="AE205" s="9">
        <v>1501300.7483678302</v>
      </c>
      <c r="AF205" s="9">
        <v>1556085.5871662644</v>
      </c>
      <c r="AG205" s="10" t="s">
        <v>370</v>
      </c>
    </row>
    <row r="206" spans="1:33" x14ac:dyDescent="0.25">
      <c r="A206" s="20" t="s">
        <v>47</v>
      </c>
      <c r="B206" s="8" t="s">
        <v>365</v>
      </c>
      <c r="C206" s="8" t="s">
        <v>219</v>
      </c>
      <c r="D206" s="8" t="s">
        <v>366</v>
      </c>
      <c r="E206" s="8" t="s">
        <v>48</v>
      </c>
      <c r="F206" s="8" t="s">
        <v>40</v>
      </c>
      <c r="G206" s="8" t="s">
        <v>41</v>
      </c>
      <c r="H206" s="8" t="s">
        <v>72</v>
      </c>
      <c r="I206" s="10" t="s">
        <v>43</v>
      </c>
      <c r="J206" s="9">
        <v>4204448.4915704299</v>
      </c>
      <c r="K206" s="9">
        <v>4299929.5974943871</v>
      </c>
      <c r="L206" s="9">
        <v>4328818.0060362862</v>
      </c>
      <c r="M206" s="9">
        <v>4417695.8020938952</v>
      </c>
      <c r="N206" s="9">
        <v>4294317.4094582759</v>
      </c>
      <c r="O206" s="9">
        <v>4437042.0935983183</v>
      </c>
      <c r="P206" s="9">
        <v>4539690.6296277707</v>
      </c>
      <c r="Q206" s="9">
        <v>4497930.8731021266</v>
      </c>
      <c r="R206" s="9">
        <v>4438278.78505095</v>
      </c>
      <c r="S206" s="9">
        <v>4121175.9809750295</v>
      </c>
      <c r="T206" s="9">
        <v>19253104.637336504</v>
      </c>
      <c r="U206" s="9">
        <v>62978881.214280501</v>
      </c>
      <c r="V206" s="9"/>
      <c r="W206" s="9"/>
      <c r="X206" s="9"/>
      <c r="Y206" s="9"/>
      <c r="Z206" s="9"/>
      <c r="AA206" s="9"/>
      <c r="AB206" s="9"/>
      <c r="AC206" s="9"/>
      <c r="AD206" s="9"/>
      <c r="AE206" s="9"/>
      <c r="AF206" s="9"/>
      <c r="AG206" s="10" t="s">
        <v>371</v>
      </c>
    </row>
    <row r="207" spans="1:33" x14ac:dyDescent="0.25">
      <c r="A207" s="20" t="s">
        <v>36</v>
      </c>
      <c r="B207" s="8" t="s">
        <v>365</v>
      </c>
      <c r="C207" s="8" t="s">
        <v>219</v>
      </c>
      <c r="D207" s="8" t="s">
        <v>366</v>
      </c>
      <c r="E207" s="8" t="s">
        <v>48</v>
      </c>
      <c r="F207" s="8" t="s">
        <v>40</v>
      </c>
      <c r="G207" s="8" t="s">
        <v>41</v>
      </c>
      <c r="H207" s="8" t="s">
        <v>52</v>
      </c>
      <c r="I207" s="10" t="s">
        <v>50</v>
      </c>
      <c r="J207" s="9">
        <v>66365.60109039738</v>
      </c>
      <c r="K207" s="9">
        <v>1696033.2914382454</v>
      </c>
      <c r="L207" s="9">
        <v>97002.156949321681</v>
      </c>
      <c r="M207" s="9">
        <v>164769.29470748286</v>
      </c>
      <c r="N207" s="9">
        <v>158914.8222640871</v>
      </c>
      <c r="O207" s="9">
        <v>6496430.1081637489</v>
      </c>
      <c r="P207" s="9">
        <v>3271213.1971316966</v>
      </c>
      <c r="Q207" s="9">
        <v>2632955.1176214912</v>
      </c>
      <c r="R207" s="9">
        <v>5040501.0694927815</v>
      </c>
      <c r="S207" s="9">
        <v>999141.97956145497</v>
      </c>
      <c r="T207" s="9">
        <v>1450921.7667088916</v>
      </c>
      <c r="U207" s="9">
        <v>128337.94923914729</v>
      </c>
      <c r="V207" s="9">
        <v>135736.9211786534</v>
      </c>
      <c r="W207" s="9">
        <v>137324.79981818626</v>
      </c>
      <c r="X207" s="9">
        <v>139251.18893312037</v>
      </c>
      <c r="Y207" s="9">
        <v>593557.33030880324</v>
      </c>
      <c r="Z207" s="9">
        <v>845707.63521744788</v>
      </c>
      <c r="AA207" s="9">
        <v>311472.10832479154</v>
      </c>
      <c r="AB207" s="9">
        <v>426383.41684595245</v>
      </c>
      <c r="AC207" s="9">
        <v>334879.33447140496</v>
      </c>
      <c r="AD207" s="9">
        <v>576821.44684558862</v>
      </c>
      <c r="AE207" s="9">
        <v>358581.50550060876</v>
      </c>
      <c r="AF207" s="9">
        <v>169247.96690136808</v>
      </c>
      <c r="AG207" s="10" t="s">
        <v>372</v>
      </c>
    </row>
    <row r="208" spans="1:33" x14ac:dyDescent="0.25">
      <c r="A208" s="20" t="s">
        <v>47</v>
      </c>
      <c r="B208" s="8" t="s">
        <v>365</v>
      </c>
      <c r="C208" s="8" t="s">
        <v>219</v>
      </c>
      <c r="D208" s="8" t="s">
        <v>366</v>
      </c>
      <c r="E208" s="8" t="s">
        <v>48</v>
      </c>
      <c r="F208" s="8" t="s">
        <v>40</v>
      </c>
      <c r="G208" s="8" t="s">
        <v>41</v>
      </c>
      <c r="H208" s="8" t="s">
        <v>54</v>
      </c>
      <c r="I208" s="10" t="s">
        <v>50</v>
      </c>
      <c r="J208" s="9"/>
      <c r="K208" s="9"/>
      <c r="L208" s="9"/>
      <c r="M208" s="9"/>
      <c r="N208" s="9"/>
      <c r="O208" s="9"/>
      <c r="P208" s="9"/>
      <c r="Q208" s="9"/>
      <c r="R208" s="9"/>
      <c r="S208" s="9"/>
      <c r="T208" s="9"/>
      <c r="U208" s="9"/>
      <c r="V208" s="9">
        <v>59500</v>
      </c>
      <c r="W208" s="9"/>
      <c r="X208" s="9"/>
      <c r="Y208" s="9"/>
      <c r="Z208" s="9"/>
      <c r="AA208" s="9"/>
      <c r="AB208" s="9"/>
      <c r="AC208" s="9"/>
      <c r="AD208" s="9"/>
      <c r="AE208" s="9"/>
      <c r="AF208" s="9"/>
      <c r="AG208" s="10" t="s">
        <v>373</v>
      </c>
    </row>
    <row r="209" spans="1:33" x14ac:dyDescent="0.25">
      <c r="A209" s="20" t="s">
        <v>36</v>
      </c>
      <c r="B209" s="8" t="s">
        <v>365</v>
      </c>
      <c r="C209" s="8" t="s">
        <v>219</v>
      </c>
      <c r="D209" s="8" t="s">
        <v>366</v>
      </c>
      <c r="E209" s="8" t="s">
        <v>48</v>
      </c>
      <c r="F209" s="8" t="s">
        <v>40</v>
      </c>
      <c r="G209" s="8" t="s">
        <v>41</v>
      </c>
      <c r="H209" s="8" t="s">
        <v>56</v>
      </c>
      <c r="I209" s="10" t="s">
        <v>50</v>
      </c>
      <c r="J209" s="9"/>
      <c r="K209" s="9"/>
      <c r="L209" s="9"/>
      <c r="M209" s="9"/>
      <c r="N209" s="9"/>
      <c r="O209" s="9"/>
      <c r="P209" s="9"/>
      <c r="Q209" s="9"/>
      <c r="R209" s="9"/>
      <c r="S209" s="9"/>
      <c r="T209" s="9"/>
      <c r="U209" s="9">
        <v>382692.43683636497</v>
      </c>
      <c r="V209" s="9">
        <v>116461.132</v>
      </c>
      <c r="W209" s="9">
        <v>116858.49735000001</v>
      </c>
      <c r="X209" s="9">
        <v>183783.43935</v>
      </c>
      <c r="Y209" s="9">
        <v>203229.42735000001</v>
      </c>
      <c r="Z209" s="9">
        <v>204230.08534999998</v>
      </c>
      <c r="AA209" s="9">
        <v>145312.06935000001</v>
      </c>
      <c r="AB209" s="9">
        <v>190421.16200000001</v>
      </c>
      <c r="AC209" s="9">
        <v>238081.84200000003</v>
      </c>
      <c r="AD209" s="9">
        <v>107050.712</v>
      </c>
      <c r="AE209" s="9">
        <v>204357.48599999995</v>
      </c>
      <c r="AF209" s="9">
        <v>1424946.0920000002</v>
      </c>
      <c r="AG209" s="10" t="s">
        <v>374</v>
      </c>
    </row>
    <row r="210" spans="1:33" x14ac:dyDescent="0.25">
      <c r="A210" s="20" t="s">
        <v>36</v>
      </c>
      <c r="B210" s="8" t="s">
        <v>365</v>
      </c>
      <c r="C210" s="8" t="s">
        <v>219</v>
      </c>
      <c r="D210" s="8" t="s">
        <v>366</v>
      </c>
      <c r="E210" s="8" t="s">
        <v>48</v>
      </c>
      <c r="F210" s="8" t="s">
        <v>40</v>
      </c>
      <c r="G210" s="8" t="s">
        <v>41</v>
      </c>
      <c r="H210" s="8" t="s">
        <v>123</v>
      </c>
      <c r="I210" s="10" t="s">
        <v>50</v>
      </c>
      <c r="J210" s="9">
        <v>87078096</v>
      </c>
      <c r="K210" s="9">
        <v>118670202</v>
      </c>
      <c r="L210" s="9">
        <v>47484276</v>
      </c>
      <c r="M210" s="9">
        <v>89020386</v>
      </c>
      <c r="N210" s="9">
        <v>68164740</v>
      </c>
      <c r="O210" s="9">
        <v>71666784</v>
      </c>
      <c r="P210" s="9">
        <v>42615720</v>
      </c>
      <c r="Q210" s="9">
        <v>40738488</v>
      </c>
      <c r="R210" s="9">
        <v>42381360</v>
      </c>
      <c r="S210" s="9">
        <v>28273.905175983429</v>
      </c>
      <c r="T210" s="9">
        <v>31544.918219461699</v>
      </c>
      <c r="U210" s="9">
        <v>427575.36326396704</v>
      </c>
      <c r="V210" s="9">
        <v>345057.57972485432</v>
      </c>
      <c r="W210" s="9">
        <v>58176.52</v>
      </c>
      <c r="X210" s="9">
        <v>31033.808326348098</v>
      </c>
      <c r="Y210" s="9">
        <v>63799.071290535321</v>
      </c>
      <c r="Z210" s="9">
        <v>43847</v>
      </c>
      <c r="AA210" s="9">
        <v>19074.900000000001</v>
      </c>
      <c r="AB210" s="9">
        <v>12266</v>
      </c>
      <c r="AC210" s="9">
        <v>9483.7524782608689</v>
      </c>
      <c r="AD210" s="9">
        <v>15506.158173913043</v>
      </c>
      <c r="AE210" s="9">
        <v>21841.566521739129</v>
      </c>
      <c r="AF210" s="9">
        <v>35675.884542488202</v>
      </c>
      <c r="AG210" s="10" t="s">
        <v>375</v>
      </c>
    </row>
    <row r="211" spans="1:33" x14ac:dyDescent="0.25">
      <c r="A211" s="20" t="s">
        <v>36</v>
      </c>
      <c r="B211" s="8" t="s">
        <v>365</v>
      </c>
      <c r="C211" s="8" t="s">
        <v>219</v>
      </c>
      <c r="D211" s="8" t="s">
        <v>366</v>
      </c>
      <c r="E211" s="8" t="s">
        <v>48</v>
      </c>
      <c r="F211" s="8" t="s">
        <v>40</v>
      </c>
      <c r="G211" s="8" t="s">
        <v>41</v>
      </c>
      <c r="H211" s="8" t="s">
        <v>42</v>
      </c>
      <c r="I211" s="10" t="s">
        <v>43</v>
      </c>
      <c r="J211" s="9">
        <v>106308980530.2831</v>
      </c>
      <c r="K211" s="9">
        <v>96925841556.053833</v>
      </c>
      <c r="L211" s="9">
        <v>90031300320.67717</v>
      </c>
      <c r="M211" s="9">
        <v>96214594914.998291</v>
      </c>
      <c r="N211" s="9">
        <v>116478868195.07048</v>
      </c>
      <c r="O211" s="9">
        <v>111137344661.20062</v>
      </c>
      <c r="P211" s="9">
        <v>106283376517.18779</v>
      </c>
      <c r="Q211" s="9">
        <v>102449067298.52325</v>
      </c>
      <c r="R211" s="9">
        <v>114115502445.24733</v>
      </c>
      <c r="S211" s="9">
        <v>111943053063.68248</v>
      </c>
      <c r="T211" s="9">
        <v>119950565872.82166</v>
      </c>
      <c r="U211" s="9">
        <v>144219966847.44092</v>
      </c>
      <c r="V211" s="9">
        <v>132175064971.7177</v>
      </c>
      <c r="W211" s="9">
        <v>134913217555.21635</v>
      </c>
      <c r="X211" s="9">
        <v>139304346650.48044</v>
      </c>
      <c r="Y211" s="9">
        <v>134039157776.28654</v>
      </c>
      <c r="Z211" s="9">
        <v>136599183571.37675</v>
      </c>
      <c r="AA211" s="9">
        <v>132427548464.65611</v>
      </c>
      <c r="AB211" s="9">
        <v>133218418759.05554</v>
      </c>
      <c r="AC211" s="9">
        <v>140563850318.36963</v>
      </c>
      <c r="AD211" s="9">
        <v>128880713291.24101</v>
      </c>
      <c r="AE211" s="9">
        <v>124965142528.42757</v>
      </c>
      <c r="AF211" s="9">
        <v>117494631585.4604</v>
      </c>
      <c r="AG211" s="10" t="s">
        <v>376</v>
      </c>
    </row>
    <row r="212" spans="1:33" x14ac:dyDescent="0.25">
      <c r="A212" s="20" t="s">
        <v>36</v>
      </c>
      <c r="B212" s="8" t="s">
        <v>365</v>
      </c>
      <c r="C212" s="8" t="s">
        <v>219</v>
      </c>
      <c r="D212" s="8" t="s">
        <v>366</v>
      </c>
      <c r="E212" s="8" t="s">
        <v>48</v>
      </c>
      <c r="F212" s="8" t="s">
        <v>40</v>
      </c>
      <c r="G212" s="8" t="s">
        <v>41</v>
      </c>
      <c r="H212" s="8" t="s">
        <v>176</v>
      </c>
      <c r="I212" s="10" t="s">
        <v>117</v>
      </c>
      <c r="J212" s="9">
        <v>74774.6324154006</v>
      </c>
      <c r="K212" s="9">
        <v>74774.6324154006</v>
      </c>
      <c r="L212" s="9">
        <v>74774.6324154006</v>
      </c>
      <c r="M212" s="9">
        <v>74774.6324154006</v>
      </c>
      <c r="N212" s="9">
        <v>74774.6324154006</v>
      </c>
      <c r="O212" s="9">
        <v>74774.6324154006</v>
      </c>
      <c r="P212" s="9">
        <v>74774.6324154006</v>
      </c>
      <c r="Q212" s="9">
        <v>74774.6324154006</v>
      </c>
      <c r="R212" s="9">
        <v>74774.6324154006</v>
      </c>
      <c r="S212" s="9">
        <v>87686.5966540636</v>
      </c>
      <c r="T212" s="9">
        <v>57470.633925471491</v>
      </c>
      <c r="U212" s="9">
        <v>79166.666666666701</v>
      </c>
      <c r="V212" s="9">
        <v>66222.222222222234</v>
      </c>
      <c r="W212" s="9">
        <v>77333.333333333328</v>
      </c>
      <c r="X212" s="9">
        <v>75777.777777777781</v>
      </c>
      <c r="Y212" s="9">
        <v>80555.555555555562</v>
      </c>
      <c r="Z212" s="9">
        <v>72461.022686586555</v>
      </c>
      <c r="AA212" s="9">
        <v>53523.418936952781</v>
      </c>
      <c r="AB212" s="9">
        <v>82051.231976044</v>
      </c>
      <c r="AC212" s="9">
        <v>75567.815643003662</v>
      </c>
      <c r="AD212" s="9">
        <v>95061.293954770779</v>
      </c>
      <c r="AE212" s="9">
        <v>86492.831402283671</v>
      </c>
      <c r="AF212" s="9">
        <v>73764.294568121448</v>
      </c>
      <c r="AG212" s="10" t="s">
        <v>377</v>
      </c>
    </row>
    <row r="213" spans="1:33" x14ac:dyDescent="0.25">
      <c r="A213" s="20" t="s">
        <v>36</v>
      </c>
      <c r="B213" s="8" t="s">
        <v>365</v>
      </c>
      <c r="C213" s="8" t="s">
        <v>219</v>
      </c>
      <c r="D213" s="8" t="s">
        <v>366</v>
      </c>
      <c r="E213" s="8" t="s">
        <v>48</v>
      </c>
      <c r="F213" s="8" t="s">
        <v>40</v>
      </c>
      <c r="G213" s="8" t="s">
        <v>41</v>
      </c>
      <c r="H213" s="8" t="s">
        <v>378</v>
      </c>
      <c r="I213" s="10" t="s">
        <v>43</v>
      </c>
      <c r="J213" s="9">
        <v>35709079774.4636</v>
      </c>
      <c r="K213" s="9">
        <v>36520016675.041496</v>
      </c>
      <c r="L213" s="9">
        <v>36765370729.740402</v>
      </c>
      <c r="M213" s="9">
        <v>37520224622.221901</v>
      </c>
      <c r="N213" s="9">
        <v>36472351429.363602</v>
      </c>
      <c r="O213" s="9">
        <v>37684535891.121101</v>
      </c>
      <c r="P213" s="9">
        <v>38556346966.737</v>
      </c>
      <c r="Q213" s="9">
        <v>38201674414.528198</v>
      </c>
      <c r="R213" s="9">
        <v>37695039317.153603</v>
      </c>
      <c r="S213" s="9">
        <v>35001832502.952904</v>
      </c>
      <c r="T213" s="9">
        <v>12683016949.518791</v>
      </c>
      <c r="U213" s="9">
        <v>615170907.49639833</v>
      </c>
      <c r="V213" s="9">
        <v>54757586544.640656</v>
      </c>
      <c r="W213" s="9">
        <v>61838577119.829659</v>
      </c>
      <c r="X213" s="9">
        <v>61388284192.477272</v>
      </c>
      <c r="Y213" s="9">
        <v>61471153594.261597</v>
      </c>
      <c r="Z213" s="9">
        <v>52446943641.275261</v>
      </c>
      <c r="AA213" s="9">
        <v>60691077623.360962</v>
      </c>
      <c r="AB213" s="9">
        <v>58111176200.67318</v>
      </c>
      <c r="AC213" s="9">
        <v>40723072578.33371</v>
      </c>
      <c r="AD213" s="9">
        <v>60527347331.691673</v>
      </c>
      <c r="AE213" s="9">
        <v>60054116766.251808</v>
      </c>
      <c r="AF213" s="9">
        <v>61800406365.544518</v>
      </c>
      <c r="AG213" s="10" t="s">
        <v>379</v>
      </c>
    </row>
    <row r="214" spans="1:33" x14ac:dyDescent="0.25">
      <c r="A214" s="20" t="s">
        <v>172</v>
      </c>
      <c r="B214" s="8" t="s">
        <v>365</v>
      </c>
      <c r="C214" s="8" t="s">
        <v>219</v>
      </c>
      <c r="D214" s="8" t="s">
        <v>366</v>
      </c>
      <c r="E214" s="8" t="s">
        <v>48</v>
      </c>
      <c r="F214" s="8" t="s">
        <v>40</v>
      </c>
      <c r="G214" s="8" t="s">
        <v>41</v>
      </c>
      <c r="H214" s="8" t="s">
        <v>179</v>
      </c>
      <c r="I214" s="10" t="s">
        <v>43</v>
      </c>
      <c r="J214" s="9">
        <v>143728778040.87469</v>
      </c>
      <c r="K214" s="9">
        <v>152069199631.33981</v>
      </c>
      <c r="L214" s="9">
        <v>164523990429.60867</v>
      </c>
      <c r="M214" s="9">
        <v>160883199286.00253</v>
      </c>
      <c r="N214" s="9">
        <v>132785815434.42212</v>
      </c>
      <c r="O214" s="9">
        <v>144134293534.99377</v>
      </c>
      <c r="P214" s="9">
        <v>148678220385.84824</v>
      </c>
      <c r="Q214" s="9">
        <v>151793175514.68246</v>
      </c>
      <c r="R214" s="9">
        <v>137565487942.07877</v>
      </c>
      <c r="S214" s="9">
        <v>119557802414.75294</v>
      </c>
      <c r="T214" s="9">
        <v>158221056310.25735</v>
      </c>
      <c r="U214" s="9">
        <v>139249339997.40585</v>
      </c>
      <c r="V214" s="9">
        <v>146820378859.19064</v>
      </c>
      <c r="W214" s="9">
        <v>142118739606.20471</v>
      </c>
      <c r="X214" s="9">
        <v>146433267686.15555</v>
      </c>
      <c r="Y214" s="9">
        <v>143437445396.99408</v>
      </c>
      <c r="Z214" s="9">
        <v>153054323955.43323</v>
      </c>
      <c r="AA214" s="9">
        <v>158778619489.52158</v>
      </c>
      <c r="AB214" s="9">
        <v>155593335443.98438</v>
      </c>
      <c r="AC214" s="9">
        <v>159297296755.11356</v>
      </c>
      <c r="AD214" s="9">
        <v>142839190011.85059</v>
      </c>
      <c r="AE214" s="9">
        <v>143725956679.77261</v>
      </c>
      <c r="AF214" s="9">
        <v>155965398303.84647</v>
      </c>
      <c r="AG214" s="10" t="s">
        <v>380</v>
      </c>
    </row>
    <row r="215" spans="1:33" x14ac:dyDescent="0.25">
      <c r="A215" s="20" t="s">
        <v>47</v>
      </c>
      <c r="B215" s="8" t="s">
        <v>365</v>
      </c>
      <c r="C215" s="8" t="s">
        <v>219</v>
      </c>
      <c r="D215" s="8" t="s">
        <v>366</v>
      </c>
      <c r="E215" s="8" t="s">
        <v>48</v>
      </c>
      <c r="F215" s="8" t="s">
        <v>40</v>
      </c>
      <c r="G215" s="8" t="s">
        <v>41</v>
      </c>
      <c r="H215" s="8" t="s">
        <v>61</v>
      </c>
      <c r="I215" s="10" t="s">
        <v>50</v>
      </c>
      <c r="J215" s="9"/>
      <c r="K215" s="9"/>
      <c r="L215" s="9"/>
      <c r="M215" s="9"/>
      <c r="N215" s="9"/>
      <c r="O215" s="9"/>
      <c r="P215" s="9"/>
      <c r="Q215" s="9"/>
      <c r="R215" s="9"/>
      <c r="S215" s="9"/>
      <c r="T215" s="9">
        <v>786.06884818994376</v>
      </c>
      <c r="U215" s="9">
        <v>62.143240417833383</v>
      </c>
      <c r="V215" s="9">
        <v>328.52061196313883</v>
      </c>
      <c r="W215" s="9">
        <v>4472.5942932053076</v>
      </c>
      <c r="X215" s="9">
        <v>4424.5110425761422</v>
      </c>
      <c r="Y215" s="9">
        <v>27531.717349632905</v>
      </c>
      <c r="Z215" s="9">
        <v>61137.750712367175</v>
      </c>
      <c r="AA215" s="9">
        <v>30007.381515393095</v>
      </c>
      <c r="AB215" s="9">
        <v>45853.398393252937</v>
      </c>
      <c r="AC215" s="9">
        <v>63207.509709009857</v>
      </c>
      <c r="AD215" s="9">
        <v>110828.3309376673</v>
      </c>
      <c r="AE215" s="9">
        <v>115169.23253712256</v>
      </c>
      <c r="AF215" s="9">
        <v>95997.355177979829</v>
      </c>
      <c r="AG215" s="10" t="s">
        <v>381</v>
      </c>
    </row>
    <row r="216" spans="1:33" x14ac:dyDescent="0.25">
      <c r="A216" s="20" t="s">
        <v>36</v>
      </c>
      <c r="B216" s="8" t="s">
        <v>365</v>
      </c>
      <c r="C216" s="8" t="s">
        <v>219</v>
      </c>
      <c r="D216" s="8" t="s">
        <v>366</v>
      </c>
      <c r="E216" s="8" t="s">
        <v>48</v>
      </c>
      <c r="F216" s="8" t="s">
        <v>40</v>
      </c>
      <c r="G216" s="8" t="s">
        <v>41</v>
      </c>
      <c r="H216" s="8" t="s">
        <v>127</v>
      </c>
      <c r="I216" s="10" t="s">
        <v>50</v>
      </c>
      <c r="J216" s="9">
        <v>160440</v>
      </c>
      <c r="K216" s="9"/>
      <c r="L216" s="9"/>
      <c r="M216" s="9"/>
      <c r="N216" s="9"/>
      <c r="O216" s="9"/>
      <c r="P216" s="9"/>
      <c r="Q216" s="9"/>
      <c r="R216" s="9"/>
      <c r="S216" s="9"/>
      <c r="T216" s="9"/>
      <c r="U216" s="9"/>
      <c r="V216" s="9"/>
      <c r="W216" s="9"/>
      <c r="X216" s="9"/>
      <c r="Y216" s="9"/>
      <c r="Z216" s="9"/>
      <c r="AA216" s="9"/>
      <c r="AB216" s="9"/>
      <c r="AC216" s="9"/>
      <c r="AD216" s="9"/>
      <c r="AE216" s="9"/>
      <c r="AF216" s="9"/>
      <c r="AG216" s="10" t="s">
        <v>382</v>
      </c>
    </row>
    <row r="217" spans="1:33" x14ac:dyDescent="0.25">
      <c r="A217" s="20" t="s">
        <v>36</v>
      </c>
      <c r="B217" s="8" t="s">
        <v>383</v>
      </c>
      <c r="C217" s="8" t="s">
        <v>219</v>
      </c>
      <c r="D217" s="8" t="s">
        <v>366</v>
      </c>
      <c r="E217" s="8" t="s">
        <v>384</v>
      </c>
      <c r="F217" s="8" t="s">
        <v>40</v>
      </c>
      <c r="G217" s="8" t="s">
        <v>336</v>
      </c>
      <c r="H217" s="8" t="s">
        <v>42</v>
      </c>
      <c r="I217" s="10" t="s">
        <v>43</v>
      </c>
      <c r="J217" s="9">
        <v>49091905332.743652</v>
      </c>
      <c r="K217" s="9">
        <v>44758911375.421074</v>
      </c>
      <c r="L217" s="9">
        <v>41575114823.601135</v>
      </c>
      <c r="M217" s="9">
        <v>44430468259.921684</v>
      </c>
      <c r="N217" s="9">
        <v>53788208128.556458</v>
      </c>
      <c r="O217" s="9">
        <v>51321572042.410751</v>
      </c>
      <c r="P217" s="9">
        <v>49080081780.483589</v>
      </c>
      <c r="Q217" s="9">
        <v>47309454837.77179</v>
      </c>
      <c r="R217" s="9">
        <v>52696840992.137398</v>
      </c>
      <c r="S217" s="9">
        <v>51693636193.747116</v>
      </c>
      <c r="T217" s="9">
        <v>55391386457.329155</v>
      </c>
      <c r="U217" s="9">
        <v>47504920153.046814</v>
      </c>
      <c r="V217" s="9">
        <v>63857733136.50798</v>
      </c>
      <c r="W217" s="9">
        <v>63807073747.625122</v>
      </c>
      <c r="X217" s="9">
        <v>64918925075.430786</v>
      </c>
      <c r="Y217" s="9">
        <v>60055412224.987259</v>
      </c>
      <c r="Z217" s="9">
        <v>62739530003.942146</v>
      </c>
      <c r="AA217" s="9">
        <v>62524805825.083611</v>
      </c>
      <c r="AB217" s="9">
        <v>64317853768.509689</v>
      </c>
      <c r="AC217" s="9">
        <v>57120038655.33551</v>
      </c>
      <c r="AD217" s="9">
        <v>52212630378.934357</v>
      </c>
      <c r="AE217" s="9">
        <v>51448632637.878784</v>
      </c>
      <c r="AF217" s="9">
        <v>51901740853.371826</v>
      </c>
      <c r="AG217" s="10" t="s">
        <v>385</v>
      </c>
    </row>
    <row r="218" spans="1:33" x14ac:dyDescent="0.25">
      <c r="A218" s="20" t="s">
        <v>36</v>
      </c>
      <c r="B218" s="8" t="s">
        <v>383</v>
      </c>
      <c r="C218" s="8" t="s">
        <v>219</v>
      </c>
      <c r="D218" s="8" t="s">
        <v>366</v>
      </c>
      <c r="E218" s="8" t="s">
        <v>384</v>
      </c>
      <c r="F218" s="8" t="s">
        <v>40</v>
      </c>
      <c r="G218" s="8" t="s">
        <v>336</v>
      </c>
      <c r="H218" s="8" t="s">
        <v>386</v>
      </c>
      <c r="I218" s="10" t="s">
        <v>43</v>
      </c>
      <c r="J218" s="9">
        <v>38767828.264852703</v>
      </c>
      <c r="K218" s="9">
        <v>39648227.947336704</v>
      </c>
      <c r="L218" s="9">
        <v>39914598.4031628</v>
      </c>
      <c r="M218" s="9">
        <v>40734111.150441803</v>
      </c>
      <c r="N218" s="9">
        <v>39596479.818560697</v>
      </c>
      <c r="O218" s="9">
        <v>40912496.902606197</v>
      </c>
      <c r="P218" s="9">
        <v>41858985.086349398</v>
      </c>
      <c r="Q218" s="9">
        <v>41473932.189967498</v>
      </c>
      <c r="R218" s="9">
        <v>40923900.025262699</v>
      </c>
      <c r="S218" s="9">
        <v>38000000</v>
      </c>
      <c r="T218" s="9"/>
      <c r="U218" s="9"/>
      <c r="V218" s="9"/>
      <c r="W218" s="9"/>
      <c r="X218" s="9"/>
      <c r="Y218" s="9"/>
      <c r="Z218" s="9"/>
      <c r="AA218" s="9"/>
      <c r="AB218" s="9"/>
      <c r="AC218" s="9"/>
      <c r="AD218" s="9"/>
      <c r="AE218" s="9"/>
      <c r="AF218" s="9"/>
      <c r="AG218" s="10" t="s">
        <v>387</v>
      </c>
    </row>
    <row r="219" spans="1:33" x14ac:dyDescent="0.25">
      <c r="A219" s="20" t="s">
        <v>172</v>
      </c>
      <c r="B219" s="8" t="s">
        <v>383</v>
      </c>
      <c r="C219" s="8" t="s">
        <v>219</v>
      </c>
      <c r="D219" s="8" t="s">
        <v>366</v>
      </c>
      <c r="E219" s="8" t="s">
        <v>384</v>
      </c>
      <c r="F219" s="8" t="s">
        <v>40</v>
      </c>
      <c r="G219" s="8" t="s">
        <v>336</v>
      </c>
      <c r="H219" s="8" t="s">
        <v>179</v>
      </c>
      <c r="I219" s="10" t="s">
        <v>43</v>
      </c>
      <c r="J219" s="9">
        <v>15261580901.055462</v>
      </c>
      <c r="K219" s="9">
        <v>15358293655.287796</v>
      </c>
      <c r="L219" s="9">
        <v>16615646340.147545</v>
      </c>
      <c r="M219" s="9">
        <v>15730046706.174225</v>
      </c>
      <c r="N219" s="9">
        <v>13526411873.428053</v>
      </c>
      <c r="O219" s="9">
        <v>14370652026.579597</v>
      </c>
      <c r="P219" s="9">
        <v>16165325430.935595</v>
      </c>
      <c r="Q219" s="9">
        <v>17078913343.073603</v>
      </c>
      <c r="R219" s="9">
        <v>15816839242.101183</v>
      </c>
      <c r="S219" s="9">
        <v>22550636726.304253</v>
      </c>
      <c r="T219" s="9">
        <v>25154714105.125851</v>
      </c>
      <c r="U219" s="9">
        <v>33390576346.620796</v>
      </c>
      <c r="V219" s="9">
        <v>52108972568.595322</v>
      </c>
      <c r="W219" s="9">
        <v>49942906963.049469</v>
      </c>
      <c r="X219" s="9">
        <v>53343034671.243362</v>
      </c>
      <c r="Y219" s="9">
        <v>49315360161.821213</v>
      </c>
      <c r="Z219" s="9">
        <v>55746663195.544968</v>
      </c>
      <c r="AA219" s="9">
        <v>54438744268.469788</v>
      </c>
      <c r="AB219" s="9">
        <v>55370879713.774963</v>
      </c>
      <c r="AC219" s="9">
        <v>59717635418.798843</v>
      </c>
      <c r="AD219" s="9">
        <v>52182860616.702507</v>
      </c>
      <c r="AE219" s="9">
        <v>50184852655.67614</v>
      </c>
      <c r="AF219" s="9">
        <v>53063005926.42514</v>
      </c>
      <c r="AG219" s="10" t="s">
        <v>388</v>
      </c>
    </row>
    <row r="220" spans="1:33" x14ac:dyDescent="0.25">
      <c r="A220" s="20" t="s">
        <v>36</v>
      </c>
      <c r="B220" s="8" t="s">
        <v>357</v>
      </c>
      <c r="C220" s="8" t="s">
        <v>219</v>
      </c>
      <c r="D220" s="8" t="s">
        <v>389</v>
      </c>
      <c r="E220" s="8" t="s">
        <v>390</v>
      </c>
      <c r="F220" s="8" t="s">
        <v>40</v>
      </c>
      <c r="G220" s="8" t="s">
        <v>41</v>
      </c>
      <c r="H220" s="8" t="s">
        <v>42</v>
      </c>
      <c r="I220" s="10" t="s">
        <v>43</v>
      </c>
      <c r="J220" s="9">
        <v>9698000000</v>
      </c>
      <c r="K220" s="9">
        <v>10913000000</v>
      </c>
      <c r="L220" s="9">
        <v>9610000000</v>
      </c>
      <c r="M220" s="9">
        <v>8670000000</v>
      </c>
      <c r="N220" s="9">
        <v>12969000000</v>
      </c>
      <c r="O220" s="9">
        <v>10775000000</v>
      </c>
      <c r="P220" s="9">
        <v>7023000000</v>
      </c>
      <c r="Q220" s="9">
        <v>8994000000</v>
      </c>
      <c r="R220" s="9">
        <v>7744000000</v>
      </c>
      <c r="S220" s="9">
        <v>6386000000</v>
      </c>
      <c r="T220" s="9">
        <v>9741000000</v>
      </c>
      <c r="U220" s="9">
        <v>10276000000</v>
      </c>
      <c r="V220" s="9">
        <v>11373344306.177084</v>
      </c>
      <c r="W220" s="9">
        <v>9074807222.8706837</v>
      </c>
      <c r="X220" s="9">
        <v>21581700510.248829</v>
      </c>
      <c r="Y220" s="9">
        <v>16220624319.883451</v>
      </c>
      <c r="Z220" s="9">
        <v>20330086531.366806</v>
      </c>
      <c r="AA220" s="9">
        <v>17657708448.356339</v>
      </c>
      <c r="AB220" s="9">
        <v>16969768370.029535</v>
      </c>
      <c r="AC220" s="9">
        <v>20303039750.044632</v>
      </c>
      <c r="AD220" s="9">
        <v>17081098779.704275</v>
      </c>
      <c r="AE220" s="9">
        <v>19564171150.414959</v>
      </c>
      <c r="AF220" s="9">
        <v>19111165432.504715</v>
      </c>
      <c r="AG220" s="10" t="s">
        <v>391</v>
      </c>
    </row>
    <row r="221" spans="1:33" x14ac:dyDescent="0.25">
      <c r="A221" s="20" t="s">
        <v>36</v>
      </c>
      <c r="B221" s="8" t="s">
        <v>357</v>
      </c>
      <c r="C221" s="8" t="s">
        <v>219</v>
      </c>
      <c r="D221" s="8" t="s">
        <v>389</v>
      </c>
      <c r="E221" s="8" t="s">
        <v>392</v>
      </c>
      <c r="F221" s="8" t="s">
        <v>40</v>
      </c>
      <c r="G221" s="8" t="s">
        <v>41</v>
      </c>
      <c r="H221" s="8" t="s">
        <v>42</v>
      </c>
      <c r="I221" s="10" t="s">
        <v>43</v>
      </c>
      <c r="J221" s="9">
        <v>1539076822.163579</v>
      </c>
      <c r="K221" s="9">
        <v>1467703262.8711529</v>
      </c>
      <c r="L221" s="9">
        <v>1626095977.8057663</v>
      </c>
      <c r="M221" s="9">
        <v>1440537480.2370312</v>
      </c>
      <c r="N221" s="9">
        <v>1945242494.1790173</v>
      </c>
      <c r="O221" s="9">
        <v>1799972856.7555616</v>
      </c>
      <c r="P221" s="9">
        <v>1433522243.6030619</v>
      </c>
      <c r="Q221" s="9">
        <v>1546422172.6159823</v>
      </c>
      <c r="R221" s="9">
        <v>1641249430.7171705</v>
      </c>
      <c r="S221" s="9">
        <v>1502510747.0663593</v>
      </c>
      <c r="T221" s="9">
        <v>1457910250.436784</v>
      </c>
      <c r="U221" s="9">
        <v>1466914783.1085789</v>
      </c>
      <c r="V221" s="9">
        <v>1271508599.772449</v>
      </c>
      <c r="W221" s="9">
        <v>1207722095.1993923</v>
      </c>
      <c r="X221" s="9">
        <v>1235439077.0384083</v>
      </c>
      <c r="Y221" s="9">
        <v>1238571206.6437995</v>
      </c>
      <c r="Z221" s="9">
        <v>1255993209.1208727</v>
      </c>
      <c r="AA221" s="9">
        <v>1375483605.0487299</v>
      </c>
      <c r="AB221" s="9">
        <v>1296605673.3198602</v>
      </c>
      <c r="AC221" s="9">
        <v>1442714268.6029594</v>
      </c>
      <c r="AD221" s="9">
        <v>1186613955.5529583</v>
      </c>
      <c r="AE221" s="9">
        <v>954836594.16970432</v>
      </c>
      <c r="AF221" s="9">
        <v>981176873.17687082</v>
      </c>
      <c r="AG221" s="10" t="s">
        <v>393</v>
      </c>
    </row>
    <row r="222" spans="1:33" x14ac:dyDescent="0.25">
      <c r="A222" s="20" t="s">
        <v>47</v>
      </c>
      <c r="B222" s="8" t="s">
        <v>394</v>
      </c>
      <c r="C222" s="8" t="s">
        <v>395</v>
      </c>
      <c r="D222" s="8" t="s">
        <v>396</v>
      </c>
      <c r="E222" s="8" t="s">
        <v>48</v>
      </c>
      <c r="F222" s="8" t="s">
        <v>40</v>
      </c>
      <c r="G222" s="8" t="s">
        <v>41</v>
      </c>
      <c r="H222" s="8" t="s">
        <v>49</v>
      </c>
      <c r="I222" s="10" t="s">
        <v>50</v>
      </c>
      <c r="J222" s="9">
        <v>3566.8760697602679</v>
      </c>
      <c r="K222" s="9">
        <v>5509.8075988322316</v>
      </c>
      <c r="L222" s="9">
        <v>5473.7073806451599</v>
      </c>
      <c r="M222" s="9">
        <v>1265.1413207477997</v>
      </c>
      <c r="N222" s="9">
        <v>1898.611155837858</v>
      </c>
      <c r="O222" s="9">
        <v>4111.7880899475113</v>
      </c>
      <c r="P222" s="9">
        <v>30775.799612069979</v>
      </c>
      <c r="Q222" s="9">
        <v>15767.290927437169</v>
      </c>
      <c r="R222" s="9">
        <v>16204.733540402129</v>
      </c>
      <c r="S222" s="9">
        <v>26994.787958076387</v>
      </c>
      <c r="T222" s="9">
        <v>8654.3562852302712</v>
      </c>
      <c r="U222" s="9">
        <v>14737.694618785063</v>
      </c>
      <c r="V222" s="9">
        <v>13148.42736348506</v>
      </c>
      <c r="W222" s="9">
        <v>54971.520247433167</v>
      </c>
      <c r="X222" s="9">
        <v>50359.355261555269</v>
      </c>
      <c r="Y222" s="9">
        <v>82569.860853287828</v>
      </c>
      <c r="Z222" s="9">
        <v>99496.370148535745</v>
      </c>
      <c r="AA222" s="9">
        <v>77274.45348553166</v>
      </c>
      <c r="AB222" s="9">
        <v>117970.53484857723</v>
      </c>
      <c r="AC222" s="9">
        <v>127785.61590659611</v>
      </c>
      <c r="AD222" s="9">
        <v>167557.28970127279</v>
      </c>
      <c r="AE222" s="9">
        <v>187676.61296316361</v>
      </c>
      <c r="AF222" s="9">
        <v>185401.53318983436</v>
      </c>
      <c r="AG222" s="10" t="s">
        <v>397</v>
      </c>
    </row>
    <row r="223" spans="1:33" x14ac:dyDescent="0.25">
      <c r="A223" s="20" t="s">
        <v>36</v>
      </c>
      <c r="B223" s="8" t="s">
        <v>394</v>
      </c>
      <c r="C223" s="8" t="s">
        <v>395</v>
      </c>
      <c r="D223" s="8" t="s">
        <v>396</v>
      </c>
      <c r="E223" s="8" t="s">
        <v>48</v>
      </c>
      <c r="F223" s="8" t="s">
        <v>40</v>
      </c>
      <c r="G223" s="8" t="s">
        <v>41</v>
      </c>
      <c r="H223" s="8" t="s">
        <v>116</v>
      </c>
      <c r="I223" s="10" t="s">
        <v>117</v>
      </c>
      <c r="J223" s="9">
        <v>2486.9634977938226</v>
      </c>
      <c r="K223" s="9"/>
      <c r="L223" s="9"/>
      <c r="M223" s="9">
        <v>40.112314480545528</v>
      </c>
      <c r="N223" s="9">
        <v>762.133975130365</v>
      </c>
      <c r="O223" s="9">
        <v>1444.0433212996388</v>
      </c>
      <c r="P223" s="9">
        <v>120.33694344163659</v>
      </c>
      <c r="Q223" s="9"/>
      <c r="R223" s="9"/>
      <c r="S223" s="9"/>
      <c r="T223" s="9"/>
      <c r="U223" s="9"/>
      <c r="V223" s="9"/>
      <c r="W223" s="9"/>
      <c r="X223" s="9"/>
      <c r="Y223" s="9"/>
      <c r="Z223" s="9"/>
      <c r="AA223" s="9"/>
      <c r="AB223" s="9"/>
      <c r="AC223" s="9"/>
      <c r="AD223" s="9"/>
      <c r="AE223" s="9"/>
      <c r="AF223" s="9"/>
      <c r="AG223" s="10" t="s">
        <v>398</v>
      </c>
    </row>
    <row r="224" spans="1:33" x14ac:dyDescent="0.25">
      <c r="A224" s="20" t="s">
        <v>36</v>
      </c>
      <c r="B224" s="8" t="s">
        <v>394</v>
      </c>
      <c r="C224" s="8" t="s">
        <v>395</v>
      </c>
      <c r="D224" s="8" t="s">
        <v>396</v>
      </c>
      <c r="E224" s="8" t="s">
        <v>48</v>
      </c>
      <c r="F224" s="8" t="s">
        <v>40</v>
      </c>
      <c r="G224" s="8" t="s">
        <v>41</v>
      </c>
      <c r="H224" s="8" t="s">
        <v>52</v>
      </c>
      <c r="I224" s="10" t="s">
        <v>50</v>
      </c>
      <c r="J224" s="9">
        <v>6503433.123930241</v>
      </c>
      <c r="K224" s="9">
        <v>8163490.1924011679</v>
      </c>
      <c r="L224" s="9">
        <v>5213526.292619355</v>
      </c>
      <c r="M224" s="9">
        <v>5385734.8586792517</v>
      </c>
      <c r="N224" s="9">
        <v>5468101.3888441622</v>
      </c>
      <c r="O224" s="9">
        <v>6831888.2119100513</v>
      </c>
      <c r="P224" s="9">
        <v>6810224.2003879296</v>
      </c>
      <c r="Q224" s="9">
        <v>3837232.7090725624</v>
      </c>
      <c r="R224" s="9">
        <v>5523795.2664595982</v>
      </c>
      <c r="S224" s="9">
        <v>13677005.212041924</v>
      </c>
      <c r="T224" s="9">
        <v>5830187.011392937</v>
      </c>
      <c r="U224" s="9">
        <v>4378142.340447546</v>
      </c>
      <c r="V224" s="9">
        <v>2397284.5346044539</v>
      </c>
      <c r="W224" s="9">
        <v>3294971.5292375237</v>
      </c>
      <c r="X224" s="9">
        <v>2677512.5982658286</v>
      </c>
      <c r="Y224" s="9">
        <v>2325009.7611950678</v>
      </c>
      <c r="Z224" s="9">
        <v>2154189.8320568525</v>
      </c>
      <c r="AA224" s="9">
        <v>1584970.6277370804</v>
      </c>
      <c r="AB224" s="9">
        <v>2281510.6050240919</v>
      </c>
      <c r="AC224" s="9">
        <v>1977270.0673601301</v>
      </c>
      <c r="AD224" s="9">
        <v>1927772.6388462677</v>
      </c>
      <c r="AE224" s="9">
        <v>1895610.1283947376</v>
      </c>
      <c r="AF224" s="9">
        <v>1602916.9458229716</v>
      </c>
      <c r="AG224" s="10" t="s">
        <v>399</v>
      </c>
    </row>
    <row r="225" spans="1:33" x14ac:dyDescent="0.25">
      <c r="A225" s="20" t="s">
        <v>36</v>
      </c>
      <c r="B225" s="8" t="s">
        <v>394</v>
      </c>
      <c r="C225" s="8" t="s">
        <v>395</v>
      </c>
      <c r="D225" s="8" t="s">
        <v>396</v>
      </c>
      <c r="E225" s="8" t="s">
        <v>48</v>
      </c>
      <c r="F225" s="8" t="s">
        <v>40</v>
      </c>
      <c r="G225" s="8" t="s">
        <v>41</v>
      </c>
      <c r="H225" s="8" t="s">
        <v>58</v>
      </c>
      <c r="I225" s="10" t="s">
        <v>50</v>
      </c>
      <c r="J225" s="9">
        <v>11788000</v>
      </c>
      <c r="K225" s="9">
        <v>14701000</v>
      </c>
      <c r="L225" s="9">
        <v>9087000</v>
      </c>
      <c r="M225" s="9">
        <v>8217000</v>
      </c>
      <c r="N225" s="9">
        <v>11605000</v>
      </c>
      <c r="O225" s="9">
        <v>12748000</v>
      </c>
      <c r="P225" s="9">
        <v>12036000</v>
      </c>
      <c r="Q225" s="9">
        <v>6399000</v>
      </c>
      <c r="R225" s="9">
        <v>3396000</v>
      </c>
      <c r="S225" s="9">
        <v>7204000</v>
      </c>
      <c r="T225" s="9">
        <v>6043000</v>
      </c>
      <c r="U225" s="9">
        <v>4629000</v>
      </c>
      <c r="V225" s="9">
        <v>1990000</v>
      </c>
      <c r="W225" s="9">
        <v>1904000</v>
      </c>
      <c r="X225" s="9">
        <v>2472000</v>
      </c>
      <c r="Y225" s="9">
        <v>1835000</v>
      </c>
      <c r="Z225" s="9">
        <v>3505000</v>
      </c>
      <c r="AA225" s="9">
        <v>2125000</v>
      </c>
      <c r="AB225" s="9">
        <v>2125000</v>
      </c>
      <c r="AC225" s="9">
        <v>3099000</v>
      </c>
      <c r="AD225" s="9">
        <v>3071000</v>
      </c>
      <c r="AE225" s="9">
        <v>3071000</v>
      </c>
      <c r="AF225" s="9">
        <v>3071000</v>
      </c>
      <c r="AG225" s="10" t="s">
        <v>400</v>
      </c>
    </row>
    <row r="226" spans="1:33" x14ac:dyDescent="0.25">
      <c r="A226" s="20" t="s">
        <v>36</v>
      </c>
      <c r="B226" s="8" t="s">
        <v>394</v>
      </c>
      <c r="C226" s="8" t="s">
        <v>395</v>
      </c>
      <c r="D226" s="8" t="s">
        <v>396</v>
      </c>
      <c r="E226" s="8" t="s">
        <v>48</v>
      </c>
      <c r="F226" s="8" t="s">
        <v>40</v>
      </c>
      <c r="G226" s="8" t="s">
        <v>41</v>
      </c>
      <c r="H226" s="8" t="s">
        <v>123</v>
      </c>
      <c r="I226" s="10" t="s">
        <v>50</v>
      </c>
      <c r="J226" s="9">
        <v>194445652.17391303</v>
      </c>
      <c r="K226" s="9">
        <v>133467391.30434783</v>
      </c>
      <c r="L226" s="9">
        <v>155326086.95652175</v>
      </c>
      <c r="M226" s="9">
        <v>222706521.73913041</v>
      </c>
      <c r="N226" s="9">
        <v>270413043.47826087</v>
      </c>
      <c r="O226" s="9">
        <v>307478260.86956519</v>
      </c>
      <c r="P226" s="9">
        <v>268434782.60869566</v>
      </c>
      <c r="Q226" s="9">
        <v>284673913.04347825</v>
      </c>
      <c r="R226" s="9">
        <v>349521739.13043481</v>
      </c>
      <c r="S226" s="9">
        <v>328108695.65217394</v>
      </c>
      <c r="T226" s="9">
        <v>344836956.52173913</v>
      </c>
      <c r="U226" s="9">
        <v>326815217.39130437</v>
      </c>
      <c r="V226" s="9">
        <v>247043478.26086959</v>
      </c>
      <c r="W226" s="9">
        <v>248054347.82608697</v>
      </c>
      <c r="X226" s="9">
        <v>204391304.34782609</v>
      </c>
      <c r="Y226" s="9">
        <v>229619565.21739134</v>
      </c>
      <c r="Z226" s="9">
        <v>250065217.39130434</v>
      </c>
      <c r="AA226" s="9">
        <v>240173913.04347825</v>
      </c>
      <c r="AB226" s="9">
        <v>261717391.30434784</v>
      </c>
      <c r="AC226" s="9">
        <v>282032608.69565219</v>
      </c>
      <c r="AD226" s="9">
        <v>257771739.13043478</v>
      </c>
      <c r="AE226" s="9">
        <v>263543478.26086959</v>
      </c>
      <c r="AF226" s="9">
        <v>238380434.78260866</v>
      </c>
      <c r="AG226" s="10" t="s">
        <v>401</v>
      </c>
    </row>
    <row r="227" spans="1:33" x14ac:dyDescent="0.25">
      <c r="A227" s="20" t="s">
        <v>36</v>
      </c>
      <c r="B227" s="8" t="s">
        <v>394</v>
      </c>
      <c r="C227" s="8" t="s">
        <v>395</v>
      </c>
      <c r="D227" s="8" t="s">
        <v>396</v>
      </c>
      <c r="E227" s="8" t="s">
        <v>48</v>
      </c>
      <c r="F227" s="8" t="s">
        <v>40</v>
      </c>
      <c r="G227" s="8" t="s">
        <v>41</v>
      </c>
      <c r="H227" s="8" t="s">
        <v>42</v>
      </c>
      <c r="I227" s="10" t="s">
        <v>43</v>
      </c>
      <c r="J227" s="9">
        <v>548962945174.41412</v>
      </c>
      <c r="K227" s="9">
        <v>503052350032.04633</v>
      </c>
      <c r="L227" s="9">
        <v>509143652954.96332</v>
      </c>
      <c r="M227" s="9">
        <v>488483583295.91034</v>
      </c>
      <c r="N227" s="9">
        <v>509030071282.69891</v>
      </c>
      <c r="O227" s="9">
        <v>479266474718.3222</v>
      </c>
      <c r="P227" s="9">
        <v>489244418137.23969</v>
      </c>
      <c r="Q227" s="9">
        <v>488859813552.39874</v>
      </c>
      <c r="R227" s="9">
        <v>488211363503.6203</v>
      </c>
      <c r="S227" s="9">
        <v>482683422423.7724</v>
      </c>
      <c r="T227" s="9">
        <v>497841614608.38519</v>
      </c>
      <c r="U227" s="9">
        <v>508737756657.04077</v>
      </c>
      <c r="V227" s="9">
        <v>419278789083.96161</v>
      </c>
      <c r="W227" s="9">
        <v>422186974931.13232</v>
      </c>
      <c r="X227" s="9">
        <v>367941826492.68683</v>
      </c>
      <c r="Y227" s="9">
        <v>376496836887.77393</v>
      </c>
      <c r="Z227" s="9">
        <v>384357341237.64142</v>
      </c>
      <c r="AA227" s="9">
        <v>397002451199.96729</v>
      </c>
      <c r="AB227" s="9">
        <v>384357422288.95874</v>
      </c>
      <c r="AC227" s="9">
        <v>426885909297.87006</v>
      </c>
      <c r="AD227" s="9">
        <v>419502181250.26337</v>
      </c>
      <c r="AE227" s="9">
        <v>407755107590.53741</v>
      </c>
      <c r="AF227" s="9">
        <v>407969906885.45624</v>
      </c>
      <c r="AG227" s="10" t="s">
        <v>402</v>
      </c>
    </row>
    <row r="228" spans="1:33" x14ac:dyDescent="0.25">
      <c r="A228" s="20" t="s">
        <v>47</v>
      </c>
      <c r="B228" s="8" t="s">
        <v>394</v>
      </c>
      <c r="C228" s="8" t="s">
        <v>395</v>
      </c>
      <c r="D228" s="8" t="s">
        <v>396</v>
      </c>
      <c r="E228" s="8" t="s">
        <v>48</v>
      </c>
      <c r="F228" s="8" t="s">
        <v>40</v>
      </c>
      <c r="G228" s="8" t="s">
        <v>41</v>
      </c>
      <c r="H228" s="8" t="s">
        <v>61</v>
      </c>
      <c r="I228" s="10" t="s">
        <v>50</v>
      </c>
      <c r="J228" s="9"/>
      <c r="K228" s="9"/>
      <c r="L228" s="9"/>
      <c r="M228" s="9"/>
      <c r="N228" s="9"/>
      <c r="O228" s="9"/>
      <c r="P228" s="9"/>
      <c r="Q228" s="9"/>
      <c r="R228" s="9"/>
      <c r="S228" s="9"/>
      <c r="T228" s="9">
        <v>3158.6323218329112</v>
      </c>
      <c r="U228" s="9">
        <v>2119.964933668557</v>
      </c>
      <c r="V228" s="9">
        <v>5802.0866800231988</v>
      </c>
      <c r="W228" s="9">
        <v>107315.43666878187</v>
      </c>
      <c r="X228" s="9">
        <v>85074.204022441991</v>
      </c>
      <c r="Y228" s="9">
        <v>107843.85654382799</v>
      </c>
      <c r="Z228" s="9">
        <v>155730.32033173583</v>
      </c>
      <c r="AA228" s="9">
        <v>152696.87733196325</v>
      </c>
      <c r="AB228" s="9">
        <v>245354.3233094298</v>
      </c>
      <c r="AC228" s="9">
        <v>373204.0293775482</v>
      </c>
      <c r="AD228" s="9">
        <v>370395.07660301606</v>
      </c>
      <c r="AE228" s="9">
        <v>608832.19108590554</v>
      </c>
      <c r="AF228" s="9">
        <v>909173.62368461397</v>
      </c>
      <c r="AG228" s="10" t="s">
        <v>403</v>
      </c>
    </row>
    <row r="229" spans="1:33" x14ac:dyDescent="0.25">
      <c r="A229" s="20" t="s">
        <v>47</v>
      </c>
      <c r="B229" s="8" t="s">
        <v>394</v>
      </c>
      <c r="C229" s="8" t="s">
        <v>395</v>
      </c>
      <c r="D229" s="8" t="s">
        <v>396</v>
      </c>
      <c r="E229" s="8" t="s">
        <v>48</v>
      </c>
      <c r="F229" s="8" t="s">
        <v>40</v>
      </c>
      <c r="G229" s="8" t="s">
        <v>41</v>
      </c>
      <c r="H229" s="8" t="s">
        <v>129</v>
      </c>
      <c r="I229" s="10" t="s">
        <v>117</v>
      </c>
      <c r="J229" s="9">
        <v>2405526.6579973991</v>
      </c>
      <c r="K229" s="9">
        <v>2311443.4330299092</v>
      </c>
      <c r="L229" s="9">
        <v>2346228.8686605981</v>
      </c>
      <c r="M229" s="9">
        <v>2469765.9297789335</v>
      </c>
      <c r="N229" s="9">
        <v>2531469.4408322498</v>
      </c>
      <c r="O229" s="9">
        <v>1682639.7919375813</v>
      </c>
      <c r="P229" s="9">
        <v>1492327.6983094928</v>
      </c>
      <c r="Q229" s="9">
        <v>1649414.8244473343</v>
      </c>
      <c r="R229" s="9">
        <v>1845773.7321196359</v>
      </c>
      <c r="S229" s="9">
        <v>2424187.2561768531</v>
      </c>
      <c r="T229" s="9">
        <v>2600000</v>
      </c>
      <c r="U229" s="9">
        <v>2521781.5344603383</v>
      </c>
      <c r="V229" s="9">
        <v>2107282.1846553967</v>
      </c>
      <c r="W229" s="9">
        <v>2749739.9219765929</v>
      </c>
      <c r="X229" s="9">
        <v>2782834.8504551365</v>
      </c>
      <c r="Y229" s="9">
        <v>1435630.689206762</v>
      </c>
      <c r="Z229" s="9">
        <v>1343302.9908972692</v>
      </c>
      <c r="AA229" s="9">
        <v>1307867.3602080625</v>
      </c>
      <c r="AB229" s="9">
        <v>1447789.3368010402</v>
      </c>
      <c r="AC229" s="9">
        <v>1765474.6423927178</v>
      </c>
      <c r="AD229" s="9">
        <v>1076853.055916775</v>
      </c>
      <c r="AE229" s="9">
        <v>1164694.4083224968</v>
      </c>
      <c r="AF229" s="9">
        <v>1339206.7620286085</v>
      </c>
      <c r="AG229" s="10" t="s">
        <v>404</v>
      </c>
    </row>
    <row r="230" spans="1:33" x14ac:dyDescent="0.25">
      <c r="A230" s="20" t="s">
        <v>47</v>
      </c>
      <c r="B230" s="8" t="s">
        <v>405</v>
      </c>
      <c r="C230" s="8" t="s">
        <v>143</v>
      </c>
      <c r="D230" s="8" t="s">
        <v>406</v>
      </c>
      <c r="E230" s="8" t="s">
        <v>407</v>
      </c>
      <c r="F230" s="8" t="s">
        <v>408</v>
      </c>
      <c r="G230" s="8" t="s">
        <v>41</v>
      </c>
      <c r="H230" s="8" t="s">
        <v>409</v>
      </c>
      <c r="I230" s="10" t="s">
        <v>50</v>
      </c>
      <c r="J230" s="9"/>
      <c r="K230" s="9"/>
      <c r="L230" s="9"/>
      <c r="M230" s="9"/>
      <c r="N230" s="9"/>
      <c r="O230" s="9"/>
      <c r="P230" s="9"/>
      <c r="Q230" s="9"/>
      <c r="R230" s="9"/>
      <c r="S230" s="9"/>
      <c r="T230" s="9"/>
      <c r="U230" s="9"/>
      <c r="V230" s="9"/>
      <c r="W230" s="9"/>
      <c r="X230" s="9"/>
      <c r="Y230" s="9"/>
      <c r="Z230" s="9"/>
      <c r="AA230" s="9"/>
      <c r="AB230" s="9"/>
      <c r="AC230" s="9">
        <v>164703.33379330134</v>
      </c>
      <c r="AD230" s="9">
        <v>478179.53612382087</v>
      </c>
      <c r="AE230" s="9">
        <v>870638.65935687174</v>
      </c>
      <c r="AF230" s="9">
        <v>1284261.9945999605</v>
      </c>
      <c r="AG230" s="10" t="s">
        <v>410</v>
      </c>
    </row>
    <row r="231" spans="1:33" x14ac:dyDescent="0.25">
      <c r="A231" s="20" t="s">
        <v>36</v>
      </c>
      <c r="B231" s="8" t="s">
        <v>405</v>
      </c>
      <c r="C231" s="8" t="s">
        <v>143</v>
      </c>
      <c r="D231" s="8" t="s">
        <v>406</v>
      </c>
      <c r="E231" s="8" t="s">
        <v>407</v>
      </c>
      <c r="F231" s="8" t="s">
        <v>408</v>
      </c>
      <c r="G231" s="8" t="s">
        <v>41</v>
      </c>
      <c r="H231" s="8" t="s">
        <v>75</v>
      </c>
      <c r="I231" s="10" t="s">
        <v>50</v>
      </c>
      <c r="J231" s="9">
        <v>375690921.66135406</v>
      </c>
      <c r="K231" s="9">
        <v>359843358.69480294</v>
      </c>
      <c r="L231" s="9">
        <v>372858261.87349486</v>
      </c>
      <c r="M231" s="9">
        <v>379745498.30252862</v>
      </c>
      <c r="N231" s="9">
        <v>409957489.526366</v>
      </c>
      <c r="O231" s="9">
        <v>413485158.13752717</v>
      </c>
      <c r="P231" s="9">
        <v>423479211.24088079</v>
      </c>
      <c r="Q231" s="9">
        <v>459352418.40705258</v>
      </c>
      <c r="R231" s="9">
        <v>416844765.64236814</v>
      </c>
      <c r="S231" s="9">
        <v>377736470.57339311</v>
      </c>
      <c r="T231" s="9">
        <v>362848335.07331723</v>
      </c>
      <c r="U231" s="9">
        <v>354566992.3255713</v>
      </c>
      <c r="V231" s="9">
        <v>351766108.1383937</v>
      </c>
      <c r="W231" s="9">
        <v>370716599.47130269</v>
      </c>
      <c r="X231" s="9">
        <v>365005938.44719428</v>
      </c>
      <c r="Y231" s="9">
        <v>390415768.90103889</v>
      </c>
      <c r="Z231" s="9">
        <v>417298460.48246574</v>
      </c>
      <c r="AA231" s="9">
        <v>433257612.15086508</v>
      </c>
      <c r="AB231" s="9">
        <v>422453559.58918554</v>
      </c>
      <c r="AC231" s="9">
        <v>385474205.24469727</v>
      </c>
      <c r="AD231" s="9">
        <v>262335589.94927645</v>
      </c>
      <c r="AE231" s="9">
        <v>314744648.40888971</v>
      </c>
      <c r="AF231" s="9">
        <v>385265019.35993004</v>
      </c>
      <c r="AG231" s="10" t="s">
        <v>411</v>
      </c>
    </row>
    <row r="232" spans="1:33" x14ac:dyDescent="0.25">
      <c r="A232" s="20" t="s">
        <v>36</v>
      </c>
      <c r="B232" s="8" t="s">
        <v>405</v>
      </c>
      <c r="C232" s="8" t="s">
        <v>143</v>
      </c>
      <c r="D232" s="8" t="s">
        <v>406</v>
      </c>
      <c r="E232" s="8" t="s">
        <v>407</v>
      </c>
      <c r="F232" s="8" t="s">
        <v>40</v>
      </c>
      <c r="G232" s="8" t="s">
        <v>41</v>
      </c>
      <c r="H232" s="8" t="s">
        <v>412</v>
      </c>
      <c r="I232" s="10" t="s">
        <v>50</v>
      </c>
      <c r="J232" s="9">
        <v>29788978</v>
      </c>
      <c r="K232" s="9">
        <v>28340315</v>
      </c>
      <c r="L232" s="9">
        <v>26665250</v>
      </c>
      <c r="M232" s="9">
        <v>29116383</v>
      </c>
      <c r="N232" s="9">
        <v>26049581</v>
      </c>
      <c r="O232" s="9">
        <v>25087971</v>
      </c>
      <c r="P232" s="9">
        <v>22895418</v>
      </c>
      <c r="Q232" s="9">
        <v>27801567</v>
      </c>
      <c r="R232" s="9">
        <v>25107125</v>
      </c>
      <c r="S232" s="9">
        <v>19648636</v>
      </c>
      <c r="T232" s="9">
        <v>17387049</v>
      </c>
      <c r="U232" s="9">
        <v>16722185</v>
      </c>
      <c r="V232" s="9">
        <v>16896358</v>
      </c>
      <c r="W232" s="9">
        <v>16424554</v>
      </c>
      <c r="X232" s="9">
        <v>15908566</v>
      </c>
      <c r="Y232" s="9">
        <v>16629545</v>
      </c>
      <c r="Z232" s="9">
        <v>15743429</v>
      </c>
      <c r="AA232" s="9">
        <v>15073898</v>
      </c>
      <c r="AB232" s="9">
        <v>15028568</v>
      </c>
      <c r="AC232" s="9">
        <v>16096307</v>
      </c>
      <c r="AD232" s="9">
        <v>13762947</v>
      </c>
      <c r="AE232" s="9">
        <v>13951305</v>
      </c>
      <c r="AF232" s="9">
        <v>14008021</v>
      </c>
      <c r="AG232" s="10" t="s">
        <v>413</v>
      </c>
    </row>
    <row r="233" spans="1:33" x14ac:dyDescent="0.25">
      <c r="A233" s="20" t="s">
        <v>47</v>
      </c>
      <c r="B233" s="8" t="s">
        <v>414</v>
      </c>
      <c r="C233" s="8" t="s">
        <v>143</v>
      </c>
      <c r="D233" s="8" t="s">
        <v>406</v>
      </c>
      <c r="E233" s="8" t="s">
        <v>48</v>
      </c>
      <c r="F233" s="8" t="s">
        <v>40</v>
      </c>
      <c r="G233" s="8" t="s">
        <v>41</v>
      </c>
      <c r="H233" s="8" t="s">
        <v>54</v>
      </c>
      <c r="I233" s="10" t="s">
        <v>50</v>
      </c>
      <c r="J233" s="9">
        <v>115639.4192691551</v>
      </c>
      <c r="K233" s="9">
        <v>143908.65034087328</v>
      </c>
      <c r="L233" s="9">
        <v>186852.64739271035</v>
      </c>
      <c r="M233" s="9">
        <v>1088895.4046508905</v>
      </c>
      <c r="N233" s="9">
        <v>1508126.4354228843</v>
      </c>
      <c r="O233" s="9">
        <v>1437825</v>
      </c>
      <c r="P233" s="9">
        <v>1370832.066265621</v>
      </c>
      <c r="Q233" s="9">
        <v>1463990.3074783687</v>
      </c>
      <c r="R233" s="9">
        <v>1362254.4224779499</v>
      </c>
      <c r="S233" s="9">
        <v>1129786.1071381129</v>
      </c>
      <c r="T233" s="9">
        <v>1527366.0519173471</v>
      </c>
      <c r="U233" s="9">
        <v>1396852.7153344131</v>
      </c>
      <c r="V233" s="9">
        <v>1899628.0786592166</v>
      </c>
      <c r="W233" s="9">
        <v>1754392.1360360126</v>
      </c>
      <c r="X233" s="9">
        <v>2246927.4397145533</v>
      </c>
      <c r="Y233" s="9">
        <v>771495.79058301111</v>
      </c>
      <c r="Z233" s="9">
        <v>371452.36439172854</v>
      </c>
      <c r="AA233" s="9">
        <v>400514.89174094226</v>
      </c>
      <c r="AB233" s="9">
        <v>150990.29850543072</v>
      </c>
      <c r="AC233" s="9">
        <v>289057.09046066162</v>
      </c>
      <c r="AD233" s="9">
        <v>332754.63962141576</v>
      </c>
      <c r="AE233" s="9">
        <v>196011.6730901236</v>
      </c>
      <c r="AF233" s="9">
        <v>304720.86968067137</v>
      </c>
      <c r="AG233" s="10" t="s">
        <v>415</v>
      </c>
    </row>
    <row r="234" spans="1:33" x14ac:dyDescent="0.25">
      <c r="A234" s="20" t="s">
        <v>36</v>
      </c>
      <c r="B234" s="8" t="s">
        <v>414</v>
      </c>
      <c r="C234" s="8" t="s">
        <v>143</v>
      </c>
      <c r="D234" s="8" t="s">
        <v>406</v>
      </c>
      <c r="E234" s="8" t="s">
        <v>48</v>
      </c>
      <c r="F234" s="8" t="s">
        <v>40</v>
      </c>
      <c r="G234" s="8" t="s">
        <v>41</v>
      </c>
      <c r="H234" s="8" t="s">
        <v>56</v>
      </c>
      <c r="I234" s="10" t="s">
        <v>50</v>
      </c>
      <c r="J234" s="9">
        <v>29673360.580730844</v>
      </c>
      <c r="K234" s="9">
        <v>27410091.34965913</v>
      </c>
      <c r="L234" s="9">
        <v>30356147.352607295</v>
      </c>
      <c r="M234" s="9">
        <v>29454104.595349114</v>
      </c>
      <c r="N234" s="9">
        <v>26571873.564577114</v>
      </c>
      <c r="O234" s="9">
        <v>23787175</v>
      </c>
      <c r="P234" s="9">
        <v>22637167.933734376</v>
      </c>
      <c r="Q234" s="9">
        <v>24132009.692521632</v>
      </c>
      <c r="R234" s="9">
        <v>20261745.577522051</v>
      </c>
      <c r="S234" s="9">
        <v>16519213.892861882</v>
      </c>
      <c r="T234" s="9">
        <v>14064633.948082654</v>
      </c>
      <c r="U234" s="9">
        <v>11746976.309273897</v>
      </c>
      <c r="V234" s="9">
        <v>17336768.185642559</v>
      </c>
      <c r="W234" s="9">
        <v>15262019.445176641</v>
      </c>
      <c r="X234" s="9">
        <v>18105305.378381636</v>
      </c>
      <c r="Y234" s="9">
        <v>6688754.9737512274</v>
      </c>
      <c r="Z234" s="9">
        <v>3261861.1451435448</v>
      </c>
      <c r="AA234" s="9">
        <v>3542397.5694934409</v>
      </c>
      <c r="AB234" s="9">
        <v>1314256.6136432949</v>
      </c>
      <c r="AC234" s="9">
        <v>2575668.9129212075</v>
      </c>
      <c r="AD234" s="9">
        <v>2955019.2844882011</v>
      </c>
      <c r="AE234" s="9">
        <v>1746729.9718635771</v>
      </c>
      <c r="AF234" s="9">
        <v>2643317.2831369461</v>
      </c>
      <c r="AG234" s="10" t="s">
        <v>416</v>
      </c>
    </row>
    <row r="235" spans="1:33" x14ac:dyDescent="0.25">
      <c r="A235" s="20" t="s">
        <v>47</v>
      </c>
      <c r="B235" s="8" t="s">
        <v>417</v>
      </c>
      <c r="C235" s="8" t="s">
        <v>143</v>
      </c>
      <c r="D235" s="8" t="s">
        <v>48</v>
      </c>
      <c r="E235" s="8" t="s">
        <v>48</v>
      </c>
      <c r="F235" s="8" t="s">
        <v>40</v>
      </c>
      <c r="G235" s="8" t="s">
        <v>41</v>
      </c>
      <c r="H235" s="8" t="s">
        <v>49</v>
      </c>
      <c r="I235" s="10" t="s">
        <v>50</v>
      </c>
      <c r="J235" s="9">
        <v>37741.494329209927</v>
      </c>
      <c r="K235" s="9">
        <v>46343.482796225027</v>
      </c>
      <c r="L235" s="9">
        <v>74059.085569489966</v>
      </c>
      <c r="M235" s="9">
        <v>16385.801103559235</v>
      </c>
      <c r="N235" s="9">
        <v>25800.261335622828</v>
      </c>
      <c r="O235" s="9">
        <v>46619.588520306199</v>
      </c>
      <c r="P235" s="9">
        <v>373179.28835652675</v>
      </c>
      <c r="Q235" s="9">
        <v>247106.13946454538</v>
      </c>
      <c r="R235" s="9">
        <v>232299.37709183191</v>
      </c>
      <c r="S235" s="9">
        <v>106621.69916883104</v>
      </c>
      <c r="T235" s="9">
        <v>135115.25919578306</v>
      </c>
      <c r="U235" s="9">
        <v>190151.45312459845</v>
      </c>
      <c r="V235" s="9">
        <v>333484.19979454338</v>
      </c>
      <c r="W235" s="9">
        <v>909195.42406175972</v>
      </c>
      <c r="X235" s="9">
        <v>1377230.284485756</v>
      </c>
      <c r="Y235" s="9">
        <v>2673087.671879279</v>
      </c>
      <c r="Z235" s="9">
        <v>2255365.1425309158</v>
      </c>
      <c r="AA235" s="9">
        <v>2050647.6766850513</v>
      </c>
      <c r="AB235" s="9">
        <v>2523852.8399361051</v>
      </c>
      <c r="AC235" s="9">
        <v>3777102.3932370334</v>
      </c>
      <c r="AD235" s="9">
        <v>3601039.2842169092</v>
      </c>
      <c r="AE235" s="9">
        <v>3379742.3872993351</v>
      </c>
      <c r="AF235" s="9">
        <v>3285829.6725571449</v>
      </c>
      <c r="AG235" s="10" t="s">
        <v>418</v>
      </c>
    </row>
    <row r="236" spans="1:33" x14ac:dyDescent="0.25">
      <c r="A236" s="20" t="s">
        <v>36</v>
      </c>
      <c r="B236" s="8" t="s">
        <v>417</v>
      </c>
      <c r="C236" s="8" t="s">
        <v>143</v>
      </c>
      <c r="D236" s="8" t="s">
        <v>48</v>
      </c>
      <c r="E236" s="8" t="s">
        <v>48</v>
      </c>
      <c r="F236" s="8" t="s">
        <v>40</v>
      </c>
      <c r="G236" s="8" t="s">
        <v>41</v>
      </c>
      <c r="H236" s="8" t="s">
        <v>52</v>
      </c>
      <c r="I236" s="10" t="s">
        <v>50</v>
      </c>
      <c r="J236" s="9">
        <v>68813516.244119465</v>
      </c>
      <c r="K236" s="9">
        <v>68663843.610234007</v>
      </c>
      <c r="L236" s="9">
        <v>70538843.78057012</v>
      </c>
      <c r="M236" s="9">
        <v>69754721.265970021</v>
      </c>
      <c r="N236" s="9">
        <v>74306128.670988217</v>
      </c>
      <c r="O236" s="9">
        <v>77460173.114136085</v>
      </c>
      <c r="P236" s="9">
        <v>82578995.596671268</v>
      </c>
      <c r="Q236" s="9">
        <v>60137392.360535465</v>
      </c>
      <c r="R236" s="9">
        <v>79185146.511797056</v>
      </c>
      <c r="S236" s="9">
        <v>54020262.634164512</v>
      </c>
      <c r="T236" s="9">
        <v>91023203.025351807</v>
      </c>
      <c r="U236" s="9">
        <v>56488490.877080023</v>
      </c>
      <c r="V236" s="9">
        <v>60802443.714493059</v>
      </c>
      <c r="W236" s="9">
        <v>54496819.868037373</v>
      </c>
      <c r="X236" s="9">
        <v>73224754.730705395</v>
      </c>
      <c r="Y236" s="9">
        <v>75269049.328936234</v>
      </c>
      <c r="Z236" s="9">
        <v>48830772.925308101</v>
      </c>
      <c r="AA236" s="9">
        <v>42060683.56072735</v>
      </c>
      <c r="AB236" s="9">
        <v>48810468.031067349</v>
      </c>
      <c r="AC236" s="9">
        <v>58444383.20006869</v>
      </c>
      <c r="AD236" s="9">
        <v>41430516.188823119</v>
      </c>
      <c r="AE236" s="9">
        <v>34136772.822019681</v>
      </c>
      <c r="AF236" s="9">
        <v>28408136.505737271</v>
      </c>
      <c r="AG236" s="10" t="s">
        <v>419</v>
      </c>
    </row>
    <row r="237" spans="1:33" x14ac:dyDescent="0.25">
      <c r="A237" s="20" t="s">
        <v>36</v>
      </c>
      <c r="B237" s="8" t="s">
        <v>417</v>
      </c>
      <c r="C237" s="8" t="s">
        <v>143</v>
      </c>
      <c r="D237" s="8" t="s">
        <v>48</v>
      </c>
      <c r="E237" s="8" t="s">
        <v>48</v>
      </c>
      <c r="F237" s="8" t="s">
        <v>40</v>
      </c>
      <c r="G237" s="8" t="s">
        <v>41</v>
      </c>
      <c r="H237" s="8" t="s">
        <v>123</v>
      </c>
      <c r="I237" s="10" t="s">
        <v>50</v>
      </c>
      <c r="J237" s="9">
        <v>14250000</v>
      </c>
      <c r="K237" s="9">
        <v>16282608.695652174</v>
      </c>
      <c r="L237" s="9">
        <v>20913043.478260871</v>
      </c>
      <c r="M237" s="9">
        <v>21304347.826086957</v>
      </c>
      <c r="N237" s="9">
        <v>19967391.304347824</v>
      </c>
      <c r="O237" s="9">
        <v>35173913.043478258</v>
      </c>
      <c r="P237" s="9">
        <v>36239130.434782609</v>
      </c>
      <c r="Q237" s="9">
        <v>31728260.869565219</v>
      </c>
      <c r="R237" s="9">
        <v>55130434.782608695</v>
      </c>
      <c r="S237" s="9">
        <v>42304347.826086953</v>
      </c>
      <c r="T237" s="9">
        <v>4826086.9565217393</v>
      </c>
      <c r="U237" s="9">
        <v>4880434.7826086953</v>
      </c>
      <c r="V237" s="9">
        <v>6141304.3478260869</v>
      </c>
      <c r="W237" s="9">
        <v>8478260.8695652168</v>
      </c>
      <c r="X237" s="9">
        <v>8847826.0869565215</v>
      </c>
      <c r="Y237" s="9">
        <v>11902173.913043479</v>
      </c>
      <c r="Z237" s="9">
        <v>14336956.521739131</v>
      </c>
      <c r="AA237" s="9">
        <v>11456521.739130436</v>
      </c>
      <c r="AB237" s="9">
        <v>12021739.130434783</v>
      </c>
      <c r="AC237" s="9">
        <v>10445652.173913043</v>
      </c>
      <c r="AD237" s="9">
        <v>6065217.3913043477</v>
      </c>
      <c r="AE237" s="9">
        <v>5467391.3043478262</v>
      </c>
      <c r="AF237" s="9">
        <v>7652173.9130434794</v>
      </c>
      <c r="AG237" s="10" t="s">
        <v>420</v>
      </c>
    </row>
    <row r="238" spans="1:33" x14ac:dyDescent="0.25">
      <c r="A238" s="20" t="s">
        <v>47</v>
      </c>
      <c r="B238" s="8" t="s">
        <v>417</v>
      </c>
      <c r="C238" s="8" t="s">
        <v>143</v>
      </c>
      <c r="D238" s="8" t="s">
        <v>48</v>
      </c>
      <c r="E238" s="8" t="s">
        <v>48</v>
      </c>
      <c r="F238" s="8" t="s">
        <v>40</v>
      </c>
      <c r="G238" s="8" t="s">
        <v>41</v>
      </c>
      <c r="H238" s="8" t="s">
        <v>61</v>
      </c>
      <c r="I238" s="10" t="s">
        <v>50</v>
      </c>
      <c r="J238" s="9"/>
      <c r="K238" s="9"/>
      <c r="L238" s="9"/>
      <c r="M238" s="9"/>
      <c r="N238" s="9"/>
      <c r="O238" s="9"/>
      <c r="P238" s="9"/>
      <c r="Q238" s="9"/>
      <c r="R238" s="9"/>
      <c r="S238" s="9"/>
      <c r="T238" s="9">
        <v>49313.826563505783</v>
      </c>
      <c r="U238" s="9">
        <v>27352.609966313772</v>
      </c>
      <c r="V238" s="9">
        <v>147158.60537052536</v>
      </c>
      <c r="W238" s="9">
        <v>1774931.8831145475</v>
      </c>
      <c r="X238" s="9">
        <v>2326613.7860520435</v>
      </c>
      <c r="Y238" s="9">
        <v>3491299.1306530144</v>
      </c>
      <c r="Z238" s="9">
        <v>3530065.8263917528</v>
      </c>
      <c r="AA238" s="9">
        <v>4052147.6712414487</v>
      </c>
      <c r="AB238" s="9">
        <v>5249092.1268597944</v>
      </c>
      <c r="AC238" s="9">
        <v>11031208.970796831</v>
      </c>
      <c r="AD238" s="9">
        <v>7960305.54030775</v>
      </c>
      <c r="AE238" s="9">
        <v>10964051.036925094</v>
      </c>
      <c r="AF238" s="9">
        <v>16113079.642930416</v>
      </c>
      <c r="AG238" s="10" t="s">
        <v>421</v>
      </c>
    </row>
    <row r="239" spans="1:33" x14ac:dyDescent="0.25">
      <c r="A239" s="20" t="s">
        <v>36</v>
      </c>
      <c r="B239" s="8" t="s">
        <v>335</v>
      </c>
      <c r="C239" s="8" t="s">
        <v>143</v>
      </c>
      <c r="D239" s="8" t="s">
        <v>48</v>
      </c>
      <c r="E239" s="8" t="s">
        <v>48</v>
      </c>
      <c r="F239" s="8" t="s">
        <v>40</v>
      </c>
      <c r="G239" s="8" t="s">
        <v>336</v>
      </c>
      <c r="H239" s="8" t="s">
        <v>337</v>
      </c>
      <c r="I239" s="10" t="s">
        <v>50</v>
      </c>
      <c r="J239" s="9">
        <v>123236111.1111111</v>
      </c>
      <c r="K239" s="9">
        <v>112909722.22222222</v>
      </c>
      <c r="L239" s="9">
        <v>111576388.8888889</v>
      </c>
      <c r="M239" s="9">
        <v>103152777.77777778</v>
      </c>
      <c r="N239" s="9">
        <v>104500000</v>
      </c>
      <c r="O239" s="9">
        <v>103958333.33333333</v>
      </c>
      <c r="P239" s="9">
        <v>101284722.22222222</v>
      </c>
      <c r="Q239" s="9">
        <v>104590277.77777778</v>
      </c>
      <c r="R239" s="9">
        <v>97104166.666666672</v>
      </c>
      <c r="S239" s="9">
        <v>87298611.111111104</v>
      </c>
      <c r="T239" s="9">
        <v>107354166.66666667</v>
      </c>
      <c r="U239" s="9">
        <v>100562500</v>
      </c>
      <c r="V239" s="9">
        <v>91770833.333333328</v>
      </c>
      <c r="W239" s="9">
        <v>95881944.444444448</v>
      </c>
      <c r="X239" s="9">
        <v>98152777.777777776</v>
      </c>
      <c r="Y239" s="9">
        <v>108270833.33333333</v>
      </c>
      <c r="Z239" s="9">
        <v>101138888.8888889</v>
      </c>
      <c r="AA239" s="9">
        <v>94020833.333333328</v>
      </c>
      <c r="AB239" s="9">
        <v>90375000</v>
      </c>
      <c r="AC239" s="9">
        <v>88437500</v>
      </c>
      <c r="AD239" s="9">
        <v>72736111.111111104</v>
      </c>
      <c r="AE239" s="9">
        <v>79250000</v>
      </c>
      <c r="AF239" s="9">
        <v>81798611.111111104</v>
      </c>
      <c r="AG239" s="10" t="s">
        <v>422</v>
      </c>
    </row>
    <row r="240" spans="1:33" x14ac:dyDescent="0.25">
      <c r="A240" s="20" t="s">
        <v>47</v>
      </c>
      <c r="B240" s="8" t="s">
        <v>423</v>
      </c>
      <c r="C240" s="8" t="s">
        <v>143</v>
      </c>
      <c r="D240" s="8" t="s">
        <v>424</v>
      </c>
      <c r="E240" s="8" t="s">
        <v>425</v>
      </c>
      <c r="F240" s="8" t="s">
        <v>426</v>
      </c>
      <c r="G240" s="8" t="s">
        <v>41</v>
      </c>
      <c r="H240" s="8" t="s">
        <v>49</v>
      </c>
      <c r="I240" s="10" t="s">
        <v>50</v>
      </c>
      <c r="J240" s="9">
        <v>54877.644913620512</v>
      </c>
      <c r="K240" s="9">
        <v>65513.760031042002</v>
      </c>
      <c r="L240" s="9">
        <v>101589.84752706942</v>
      </c>
      <c r="M240" s="9">
        <v>22065.90104546904</v>
      </c>
      <c r="N240" s="9">
        <v>32014.653345143663</v>
      </c>
      <c r="O240" s="9">
        <v>54541.763543735207</v>
      </c>
      <c r="P240" s="9">
        <v>400104.22425714979</v>
      </c>
      <c r="Q240" s="9">
        <v>365848.36630597245</v>
      </c>
      <c r="R240" s="9">
        <v>240247.40062014756</v>
      </c>
      <c r="S240" s="9">
        <v>143633.85725772439</v>
      </c>
      <c r="T240" s="9">
        <v>104792.74905872047</v>
      </c>
      <c r="U240" s="9">
        <v>230829.51026060333</v>
      </c>
      <c r="V240" s="9">
        <v>365395.61755442427</v>
      </c>
      <c r="W240" s="9">
        <v>1084843.2347968996</v>
      </c>
      <c r="X240" s="9">
        <v>1160719.3324387574</v>
      </c>
      <c r="Y240" s="9">
        <v>2185763.7321098372</v>
      </c>
      <c r="Z240" s="9">
        <v>2883369.4182919571</v>
      </c>
      <c r="AA240" s="9">
        <v>2953059.6549421404</v>
      </c>
      <c r="AB240" s="9">
        <v>2992533.7453447636</v>
      </c>
      <c r="AC240" s="9">
        <v>3364723.8645274146</v>
      </c>
      <c r="AD240" s="9">
        <v>4153024.8093592641</v>
      </c>
      <c r="AE240" s="9">
        <v>4332515.2383950306</v>
      </c>
      <c r="AF240" s="9">
        <v>4103835.2460330413</v>
      </c>
      <c r="AG240" s="10" t="s">
        <v>427</v>
      </c>
    </row>
    <row r="241" spans="1:33" x14ac:dyDescent="0.25">
      <c r="A241" s="20" t="s">
        <v>36</v>
      </c>
      <c r="B241" s="8" t="s">
        <v>423</v>
      </c>
      <c r="C241" s="8" t="s">
        <v>143</v>
      </c>
      <c r="D241" s="8" t="s">
        <v>424</v>
      </c>
      <c r="E241" s="8" t="s">
        <v>425</v>
      </c>
      <c r="F241" s="8" t="s">
        <v>426</v>
      </c>
      <c r="G241" s="8" t="s">
        <v>41</v>
      </c>
      <c r="H241" s="8" t="s">
        <v>52</v>
      </c>
      <c r="I241" s="10" t="s">
        <v>50</v>
      </c>
      <c r="J241" s="9">
        <v>100057609.71631081</v>
      </c>
      <c r="K241" s="9">
        <v>97067080.453786969</v>
      </c>
      <c r="L241" s="9">
        <v>96760989.273624897</v>
      </c>
      <c r="M241" s="9">
        <v>93935033.580679342</v>
      </c>
      <c r="N241" s="9">
        <v>92203909.095167339</v>
      </c>
      <c r="O241" s="9">
        <v>90623160.352601424</v>
      </c>
      <c r="P241" s="9">
        <v>88537081.247593015</v>
      </c>
      <c r="Q241" s="9">
        <v>89035289.842160627</v>
      </c>
      <c r="R241" s="9">
        <v>81894432.328435659</v>
      </c>
      <c r="S241" s="9">
        <v>72772604.007502213</v>
      </c>
      <c r="T241" s="9">
        <v>70595813.751392752</v>
      </c>
      <c r="U241" s="9">
        <v>68572763.816708162</v>
      </c>
      <c r="V241" s="9">
        <v>66620686.927785397</v>
      </c>
      <c r="W241" s="9">
        <v>65025081.283041835</v>
      </c>
      <c r="X241" s="9">
        <v>61713272.926431321</v>
      </c>
      <c r="Y241" s="9">
        <v>61546936.864181198</v>
      </c>
      <c r="Z241" s="9">
        <v>62427655.136317812</v>
      </c>
      <c r="AA241" s="9">
        <v>60569989.225676477</v>
      </c>
      <c r="AB241" s="9">
        <v>57874599.658805273</v>
      </c>
      <c r="AC241" s="9">
        <v>52063510.709415771</v>
      </c>
      <c r="AD241" s="9">
        <v>47781195.376256503</v>
      </c>
      <c r="AE241" s="9">
        <v>43760166.158466041</v>
      </c>
      <c r="AF241" s="9">
        <v>35480327.187998824</v>
      </c>
      <c r="AG241" s="10" t="s">
        <v>428</v>
      </c>
    </row>
    <row r="242" spans="1:33" x14ac:dyDescent="0.25">
      <c r="A242" s="20" t="s">
        <v>47</v>
      </c>
      <c r="B242" s="8" t="s">
        <v>423</v>
      </c>
      <c r="C242" s="8" t="s">
        <v>143</v>
      </c>
      <c r="D242" s="8" t="s">
        <v>424</v>
      </c>
      <c r="E242" s="8" t="s">
        <v>425</v>
      </c>
      <c r="F242" s="8" t="s">
        <v>426</v>
      </c>
      <c r="G242" s="8" t="s">
        <v>41</v>
      </c>
      <c r="H242" s="8" t="s">
        <v>54</v>
      </c>
      <c r="I242" s="10" t="s">
        <v>50</v>
      </c>
      <c r="J242" s="9">
        <v>172916.41308462797</v>
      </c>
      <c r="K242" s="9">
        <v>242588.26772418301</v>
      </c>
      <c r="L242" s="9">
        <v>345787.19983744132</v>
      </c>
      <c r="M242" s="9">
        <v>2030468.9386239524</v>
      </c>
      <c r="N242" s="9">
        <v>3198045.8123469474</v>
      </c>
      <c r="O242" s="9">
        <v>3636531.2067654557</v>
      </c>
      <c r="P242" s="9">
        <v>4162448.001721113</v>
      </c>
      <c r="Q242" s="9">
        <v>4271239.3040350964</v>
      </c>
      <c r="R242" s="9">
        <v>5010554.3588417871</v>
      </c>
      <c r="S242" s="9">
        <v>5619134.2237995807</v>
      </c>
      <c r="T242" s="9">
        <v>8867956.5256711859</v>
      </c>
      <c r="U242" s="9">
        <v>9252161.3258296121</v>
      </c>
      <c r="V242" s="9">
        <v>8478010.8833598029</v>
      </c>
      <c r="W242" s="9">
        <v>9027967.6393532939</v>
      </c>
      <c r="X242" s="9">
        <v>9050576.3752004318</v>
      </c>
      <c r="Y242" s="9">
        <v>9043997.0138050653</v>
      </c>
      <c r="Z242" s="9">
        <v>8979704.587855028</v>
      </c>
      <c r="AA242" s="9">
        <v>8788795.6631015204</v>
      </c>
      <c r="AB242" s="9">
        <v>8778698.8896429874</v>
      </c>
      <c r="AC242" s="9">
        <v>8104309.8477419363</v>
      </c>
      <c r="AD242" s="9">
        <v>6446405.752799497</v>
      </c>
      <c r="AE242" s="9">
        <v>6790275.4515016321</v>
      </c>
      <c r="AF242" s="9">
        <v>6690669.4864637684</v>
      </c>
      <c r="AG242" s="10" t="s">
        <v>429</v>
      </c>
    </row>
    <row r="243" spans="1:33" x14ac:dyDescent="0.25">
      <c r="A243" s="20" t="s">
        <v>36</v>
      </c>
      <c r="B243" s="8" t="s">
        <v>423</v>
      </c>
      <c r="C243" s="8" t="s">
        <v>143</v>
      </c>
      <c r="D243" s="8" t="s">
        <v>424</v>
      </c>
      <c r="E243" s="8" t="s">
        <v>425</v>
      </c>
      <c r="F243" s="8" t="s">
        <v>426</v>
      </c>
      <c r="G243" s="8" t="s">
        <v>41</v>
      </c>
      <c r="H243" s="8" t="s">
        <v>56</v>
      </c>
      <c r="I243" s="10" t="s">
        <v>50</v>
      </c>
      <c r="J243" s="9">
        <v>44370778.651561283</v>
      </c>
      <c r="K243" s="9">
        <v>46205468.280921347</v>
      </c>
      <c r="L243" s="9">
        <v>56176711.100323111</v>
      </c>
      <c r="M243" s="9">
        <v>54923222.414563872</v>
      </c>
      <c r="N243" s="9">
        <v>56346780.338466935</v>
      </c>
      <c r="O243" s="9">
        <v>60162261.894382887</v>
      </c>
      <c r="P243" s="9">
        <v>68736380.443073243</v>
      </c>
      <c r="Q243" s="9">
        <v>70405922.605862111</v>
      </c>
      <c r="R243" s="9">
        <v>74525416.064736396</v>
      </c>
      <c r="S243" s="9">
        <v>82160401.468185425</v>
      </c>
      <c r="T243" s="9">
        <v>81659902.185534149</v>
      </c>
      <c r="U243" s="9">
        <v>77807000.48829481</v>
      </c>
      <c r="V243" s="9">
        <v>77373729.632331505</v>
      </c>
      <c r="W243" s="9">
        <v>78537183.809747249</v>
      </c>
      <c r="X243" s="9">
        <v>72927788.511135519</v>
      </c>
      <c r="Y243" s="9">
        <v>78410123.226940617</v>
      </c>
      <c r="Z243" s="9">
        <v>78854120.468330458</v>
      </c>
      <c r="AA243" s="9">
        <v>77733460.197736591</v>
      </c>
      <c r="AB243" s="9">
        <v>76411949.569603443</v>
      </c>
      <c r="AC243" s="9">
        <v>72214173.685356781</v>
      </c>
      <c r="AD243" s="9">
        <v>57247145.635087334</v>
      </c>
      <c r="AE243" s="9">
        <v>60510567.872628443</v>
      </c>
      <c r="AF243" s="9">
        <v>58038565.943514317</v>
      </c>
      <c r="AG243" s="10" t="s">
        <v>430</v>
      </c>
    </row>
    <row r="244" spans="1:33" x14ac:dyDescent="0.25">
      <c r="A244" s="20" t="s">
        <v>47</v>
      </c>
      <c r="B244" s="8" t="s">
        <v>423</v>
      </c>
      <c r="C244" s="8" t="s">
        <v>143</v>
      </c>
      <c r="D244" s="8" t="s">
        <v>424</v>
      </c>
      <c r="E244" s="8" t="s">
        <v>425</v>
      </c>
      <c r="F244" s="8" t="s">
        <v>426</v>
      </c>
      <c r="G244" s="8" t="s">
        <v>41</v>
      </c>
      <c r="H244" s="8" t="s">
        <v>61</v>
      </c>
      <c r="I244" s="10" t="s">
        <v>50</v>
      </c>
      <c r="J244" s="9"/>
      <c r="K244" s="9"/>
      <c r="L244" s="9"/>
      <c r="M244" s="9"/>
      <c r="N244" s="9"/>
      <c r="O244" s="9"/>
      <c r="P244" s="9"/>
      <c r="Q244" s="9"/>
      <c r="R244" s="9"/>
      <c r="S244" s="9"/>
      <c r="T244" s="9">
        <v>38246.838165825837</v>
      </c>
      <c r="U244" s="9">
        <v>33204.003751348348</v>
      </c>
      <c r="V244" s="9">
        <v>161240.35117987246</v>
      </c>
      <c r="W244" s="9">
        <v>2117831.6505598049</v>
      </c>
      <c r="X244" s="9">
        <v>1960852.6119489849</v>
      </c>
      <c r="Y244" s="9">
        <v>2854809.1025996841</v>
      </c>
      <c r="Z244" s="9">
        <v>4513009.293454567</v>
      </c>
      <c r="AA244" s="9">
        <v>5835343.6038094722</v>
      </c>
      <c r="AB244" s="9">
        <v>6223851.5152290436</v>
      </c>
      <c r="AC244" s="9">
        <v>9826837.6692905035</v>
      </c>
      <c r="AD244" s="9">
        <v>9180501.4579748604</v>
      </c>
      <c r="AE244" s="9">
        <v>14054893.168936571</v>
      </c>
      <c r="AF244" s="9">
        <v>20124422.36828858</v>
      </c>
      <c r="AG244" s="10" t="s">
        <v>431</v>
      </c>
    </row>
    <row r="245" spans="1:33" x14ac:dyDescent="0.25">
      <c r="A245" s="20" t="s">
        <v>47</v>
      </c>
      <c r="B245" s="8" t="s">
        <v>423</v>
      </c>
      <c r="C245" s="8" t="s">
        <v>143</v>
      </c>
      <c r="D245" s="8" t="s">
        <v>424</v>
      </c>
      <c r="E245" s="8" t="s">
        <v>425</v>
      </c>
      <c r="F245" s="8" t="s">
        <v>432</v>
      </c>
      <c r="G245" s="8" t="s">
        <v>41</v>
      </c>
      <c r="H245" s="8" t="s">
        <v>49</v>
      </c>
      <c r="I245" s="10" t="s">
        <v>50</v>
      </c>
      <c r="J245" s="9">
        <v>1363374.4156741637</v>
      </c>
      <c r="K245" s="9">
        <v>1679260.9248712158</v>
      </c>
      <c r="L245" s="9">
        <v>2688733.2237526691</v>
      </c>
      <c r="M245" s="9">
        <v>595679.01815514662</v>
      </c>
      <c r="N245" s="9">
        <v>941890.95967311924</v>
      </c>
      <c r="O245" s="9">
        <v>1708183.3002135633</v>
      </c>
      <c r="P245" s="9">
        <v>12927339.268773532</v>
      </c>
      <c r="Q245" s="9">
        <v>12125031.719219113</v>
      </c>
      <c r="R245" s="9">
        <v>7948258.2515257141</v>
      </c>
      <c r="S245" s="9">
        <v>4880959.9382173251</v>
      </c>
      <c r="T245" s="9">
        <v>3685243.0327801039</v>
      </c>
      <c r="U245" s="9">
        <v>8439150.4144543912</v>
      </c>
      <c r="V245" s="9">
        <v>13559429.302636733</v>
      </c>
      <c r="W245" s="9">
        <v>41669397.883657433</v>
      </c>
      <c r="X245" s="9">
        <v>47445489.13114249</v>
      </c>
      <c r="Y245" s="9">
        <v>87821124.960562453</v>
      </c>
      <c r="Z245" s="9">
        <v>117531454.38464133</v>
      </c>
      <c r="AA245" s="9">
        <v>127008298.5049967</v>
      </c>
      <c r="AB245" s="9">
        <v>130918416.43799865</v>
      </c>
      <c r="AC245" s="9">
        <v>151841522.96577826</v>
      </c>
      <c r="AD245" s="9">
        <v>193958591.35935238</v>
      </c>
      <c r="AE245" s="9">
        <v>209507844.47630483</v>
      </c>
      <c r="AF245" s="9">
        <v>201867353.96979541</v>
      </c>
      <c r="AG245" s="10" t="s">
        <v>433</v>
      </c>
    </row>
    <row r="246" spans="1:33" x14ac:dyDescent="0.25">
      <c r="A246" s="20" t="s">
        <v>36</v>
      </c>
      <c r="B246" s="8" t="s">
        <v>423</v>
      </c>
      <c r="C246" s="8" t="s">
        <v>143</v>
      </c>
      <c r="D246" s="8" t="s">
        <v>424</v>
      </c>
      <c r="E246" s="8" t="s">
        <v>425</v>
      </c>
      <c r="F246" s="8" t="s">
        <v>432</v>
      </c>
      <c r="G246" s="8" t="s">
        <v>41</v>
      </c>
      <c r="H246" s="8" t="s">
        <v>52</v>
      </c>
      <c r="I246" s="10" t="s">
        <v>50</v>
      </c>
      <c r="J246" s="9">
        <v>2485820690.6555977</v>
      </c>
      <c r="K246" s="9">
        <v>2488041523.1875143</v>
      </c>
      <c r="L246" s="9">
        <v>2560929984.2078023</v>
      </c>
      <c r="M246" s="9">
        <v>2535818884.4592633</v>
      </c>
      <c r="N246" s="9">
        <v>2712696198.4248371</v>
      </c>
      <c r="O246" s="9">
        <v>2838209824.3442373</v>
      </c>
      <c r="P246" s="9">
        <v>2860626851.1151538</v>
      </c>
      <c r="Q246" s="9">
        <v>2950828301.8084946</v>
      </c>
      <c r="R246" s="9">
        <v>2709365828.0101948</v>
      </c>
      <c r="S246" s="9">
        <v>2472955691.2408953</v>
      </c>
      <c r="T246" s="9">
        <v>2482640574.9216499</v>
      </c>
      <c r="U246" s="9">
        <v>2507027232.049819</v>
      </c>
      <c r="V246" s="9">
        <v>2472220385.4999781</v>
      </c>
      <c r="W246" s="9">
        <v>2497647491.812501</v>
      </c>
      <c r="X246" s="9">
        <v>2522587793.6626139</v>
      </c>
      <c r="Y246" s="9">
        <v>2472875340.4979143</v>
      </c>
      <c r="Z246" s="9">
        <v>2544666339.1264849</v>
      </c>
      <c r="AA246" s="9">
        <v>2605057862.3241119</v>
      </c>
      <c r="AB246" s="9">
        <v>2531918295.3577724</v>
      </c>
      <c r="AC246" s="9">
        <v>2349495255.8827991</v>
      </c>
      <c r="AD246" s="9">
        <v>2231523714.4163675</v>
      </c>
      <c r="AE246" s="9">
        <v>2116114446.5314009</v>
      </c>
      <c r="AF246" s="9">
        <v>1745274685.2708929</v>
      </c>
      <c r="AG246" s="10" t="s">
        <v>434</v>
      </c>
    </row>
    <row r="247" spans="1:33" x14ac:dyDescent="0.25">
      <c r="A247" s="20" t="s">
        <v>47</v>
      </c>
      <c r="B247" s="8" t="s">
        <v>423</v>
      </c>
      <c r="C247" s="8" t="s">
        <v>143</v>
      </c>
      <c r="D247" s="8" t="s">
        <v>424</v>
      </c>
      <c r="E247" s="8" t="s">
        <v>425</v>
      </c>
      <c r="F247" s="8" t="s">
        <v>432</v>
      </c>
      <c r="G247" s="8" t="s">
        <v>41</v>
      </c>
      <c r="H247" s="8" t="s">
        <v>54</v>
      </c>
      <c r="I247" s="10" t="s">
        <v>50</v>
      </c>
      <c r="J247" s="9">
        <v>4413307.2823005896</v>
      </c>
      <c r="K247" s="9">
        <v>5917731.4023788162</v>
      </c>
      <c r="L247" s="9">
        <v>7314205.2020330513</v>
      </c>
      <c r="M247" s="9">
        <v>44968972.593440101</v>
      </c>
      <c r="N247" s="9">
        <v>68575918.780096114</v>
      </c>
      <c r="O247" s="9">
        <v>70577970.89509514</v>
      </c>
      <c r="P247" s="9">
        <v>71407232.344651818</v>
      </c>
      <c r="Q247" s="9">
        <v>69755307.79710643</v>
      </c>
      <c r="R247" s="9">
        <v>71547840.635477886</v>
      </c>
      <c r="S247" s="9">
        <v>66939476.901261285</v>
      </c>
      <c r="T247" s="9">
        <v>98571850.981925458</v>
      </c>
      <c r="U247" s="9">
        <v>101334252.61649032</v>
      </c>
      <c r="V247" s="9">
        <v>89347281.080174297</v>
      </c>
      <c r="W247" s="9">
        <v>90606124.863499999</v>
      </c>
      <c r="X247" s="9">
        <v>95100032.779831886</v>
      </c>
      <c r="Y247" s="9">
        <v>88396375.376036108</v>
      </c>
      <c r="Z247" s="9">
        <v>94039506.04318656</v>
      </c>
      <c r="AA247" s="9">
        <v>97671972.204256937</v>
      </c>
      <c r="AB247" s="9">
        <v>99042273.588570014</v>
      </c>
      <c r="AC247" s="9">
        <v>99227608.766840473</v>
      </c>
      <c r="AD247" s="9">
        <v>79691974.395445511</v>
      </c>
      <c r="AE247" s="9">
        <v>87205883.077190906</v>
      </c>
      <c r="AF247" s="9">
        <v>87452555.87633276</v>
      </c>
      <c r="AG247" s="10" t="s">
        <v>435</v>
      </c>
    </row>
    <row r="248" spans="1:33" x14ac:dyDescent="0.25">
      <c r="A248" s="20" t="s">
        <v>36</v>
      </c>
      <c r="B248" s="8" t="s">
        <v>423</v>
      </c>
      <c r="C248" s="8" t="s">
        <v>143</v>
      </c>
      <c r="D248" s="8" t="s">
        <v>424</v>
      </c>
      <c r="E248" s="8" t="s">
        <v>425</v>
      </c>
      <c r="F248" s="8" t="s">
        <v>432</v>
      </c>
      <c r="G248" s="8" t="s">
        <v>41</v>
      </c>
      <c r="H248" s="8" t="s">
        <v>56</v>
      </c>
      <c r="I248" s="10" t="s">
        <v>50</v>
      </c>
      <c r="J248" s="9">
        <v>1132465548.2440794</v>
      </c>
      <c r="K248" s="9">
        <v>1127142516.7127688</v>
      </c>
      <c r="L248" s="9">
        <v>1188268370.7096579</v>
      </c>
      <c r="M248" s="9">
        <v>1216389394.8447928</v>
      </c>
      <c r="N248" s="9">
        <v>1208247929.7489898</v>
      </c>
      <c r="O248" s="9">
        <v>1167632044.8083282</v>
      </c>
      <c r="P248" s="9">
        <v>1179179820.8168395</v>
      </c>
      <c r="Q248" s="9">
        <v>1149827123.3530514</v>
      </c>
      <c r="R248" s="9">
        <v>1064180170.5001341</v>
      </c>
      <c r="S248" s="9">
        <v>978758306.39245355</v>
      </c>
      <c r="T248" s="9">
        <v>907691381.45068347</v>
      </c>
      <c r="U248" s="9">
        <v>852180800.26347482</v>
      </c>
      <c r="V248" s="9">
        <v>815419143.09759486</v>
      </c>
      <c r="W248" s="9">
        <v>788211717.95907676</v>
      </c>
      <c r="X248" s="9">
        <v>766297613.5943656</v>
      </c>
      <c r="Y248" s="9">
        <v>766383566.41094792</v>
      </c>
      <c r="Z248" s="9">
        <v>825795822.76470315</v>
      </c>
      <c r="AA248" s="9">
        <v>863870393.03343308</v>
      </c>
      <c r="AB248" s="9">
        <v>862088255.88463223</v>
      </c>
      <c r="AC248" s="9">
        <v>884176433.09476578</v>
      </c>
      <c r="AD248" s="9">
        <v>707702592.59316862</v>
      </c>
      <c r="AE248" s="9">
        <v>777122746.27502906</v>
      </c>
      <c r="AF248" s="9">
        <v>758611816.26534605</v>
      </c>
      <c r="AG248" s="10" t="s">
        <v>436</v>
      </c>
    </row>
    <row r="249" spans="1:33" x14ac:dyDescent="0.25">
      <c r="A249" s="20" t="s">
        <v>47</v>
      </c>
      <c r="B249" s="8" t="s">
        <v>423</v>
      </c>
      <c r="C249" s="8" t="s">
        <v>143</v>
      </c>
      <c r="D249" s="8" t="s">
        <v>424</v>
      </c>
      <c r="E249" s="8" t="s">
        <v>425</v>
      </c>
      <c r="F249" s="8" t="s">
        <v>432</v>
      </c>
      <c r="G249" s="8" t="s">
        <v>41</v>
      </c>
      <c r="H249" s="8" t="s">
        <v>61</v>
      </c>
      <c r="I249" s="10" t="s">
        <v>50</v>
      </c>
      <c r="J249" s="9"/>
      <c r="K249" s="9"/>
      <c r="L249" s="9"/>
      <c r="M249" s="9"/>
      <c r="N249" s="9"/>
      <c r="O249" s="9"/>
      <c r="P249" s="9"/>
      <c r="Q249" s="9"/>
      <c r="R249" s="9"/>
      <c r="S249" s="9"/>
      <c r="T249" s="9">
        <v>1345025.253584075</v>
      </c>
      <c r="U249" s="9">
        <v>1213941.7603207633</v>
      </c>
      <c r="V249" s="9">
        <v>5983452.0106967483</v>
      </c>
      <c r="W249" s="9">
        <v>81347024.959141761</v>
      </c>
      <c r="X249" s="9">
        <v>80151685.84512794</v>
      </c>
      <c r="Y249" s="9">
        <v>114702491.97334537</v>
      </c>
      <c r="Z249" s="9">
        <v>183958580.7306394</v>
      </c>
      <c r="AA249" s="9">
        <v>250972600.93324387</v>
      </c>
      <c r="AB249" s="9">
        <v>272283240.17617768</v>
      </c>
      <c r="AC249" s="9">
        <v>443460461.45814162</v>
      </c>
      <c r="AD249" s="9">
        <v>428756680.37148196</v>
      </c>
      <c r="AE249" s="9">
        <v>679653783.11270881</v>
      </c>
      <c r="AF249" s="9">
        <v>989918856.4121685</v>
      </c>
      <c r="AG249" s="10" t="s">
        <v>437</v>
      </c>
    </row>
    <row r="250" spans="1:33" x14ac:dyDescent="0.25">
      <c r="A250" s="20" t="s">
        <v>47</v>
      </c>
      <c r="B250" s="8" t="s">
        <v>423</v>
      </c>
      <c r="C250" s="8" t="s">
        <v>143</v>
      </c>
      <c r="D250" s="8" t="s">
        <v>424</v>
      </c>
      <c r="E250" s="8" t="s">
        <v>425</v>
      </c>
      <c r="F250" s="8" t="s">
        <v>438</v>
      </c>
      <c r="G250" s="8" t="s">
        <v>41</v>
      </c>
      <c r="H250" s="8" t="s">
        <v>49</v>
      </c>
      <c r="I250" s="10" t="s">
        <v>50</v>
      </c>
      <c r="J250" s="9">
        <v>2422.4177537087648</v>
      </c>
      <c r="K250" s="9">
        <v>3378.8577927959996</v>
      </c>
      <c r="L250" s="9">
        <v>6123.8732322102242</v>
      </c>
      <c r="M250" s="9">
        <v>1638.3564822096394</v>
      </c>
      <c r="N250" s="9">
        <v>2790.4540163782594</v>
      </c>
      <c r="O250" s="9">
        <v>5478.9281289317678</v>
      </c>
      <c r="P250" s="9">
        <v>45538.867294950338</v>
      </c>
      <c r="Q250" s="9">
        <v>44698.664355707617</v>
      </c>
      <c r="R250" s="9">
        <v>31415.882916716644</v>
      </c>
      <c r="S250" s="9">
        <v>20730.049178939335</v>
      </c>
      <c r="T250" s="9">
        <v>15373.576238985066</v>
      </c>
      <c r="U250" s="9">
        <v>33507.792103443906</v>
      </c>
      <c r="V250" s="9">
        <v>53027.799589536495</v>
      </c>
      <c r="W250" s="9">
        <v>154129.23005338092</v>
      </c>
      <c r="X250" s="9">
        <v>172898.54926868866</v>
      </c>
      <c r="Y250" s="9">
        <v>339490.92231192748</v>
      </c>
      <c r="Z250" s="9">
        <v>446931.00331517489</v>
      </c>
      <c r="AA250" s="9">
        <v>473679.14239290258</v>
      </c>
      <c r="AB250" s="9">
        <v>521082.3001342974</v>
      </c>
      <c r="AC250" s="9">
        <v>585609.91026005778</v>
      </c>
      <c r="AD250" s="9">
        <v>655379.34838072956</v>
      </c>
      <c r="AE250" s="9">
        <v>791368.73348615621</v>
      </c>
      <c r="AF250" s="9">
        <v>758520.07301885623</v>
      </c>
      <c r="AG250" s="10" t="s">
        <v>439</v>
      </c>
    </row>
    <row r="251" spans="1:33" x14ac:dyDescent="0.25">
      <c r="A251" s="20" t="s">
        <v>36</v>
      </c>
      <c r="B251" s="8" t="s">
        <v>423</v>
      </c>
      <c r="C251" s="8" t="s">
        <v>143</v>
      </c>
      <c r="D251" s="8" t="s">
        <v>424</v>
      </c>
      <c r="E251" s="8" t="s">
        <v>425</v>
      </c>
      <c r="F251" s="8" t="s">
        <v>438</v>
      </c>
      <c r="G251" s="8" t="s">
        <v>41</v>
      </c>
      <c r="H251" s="8" t="s">
        <v>52</v>
      </c>
      <c r="I251" s="10" t="s">
        <v>50</v>
      </c>
      <c r="J251" s="9">
        <v>4416758.9653668869</v>
      </c>
      <c r="K251" s="9">
        <v>5006213.3673877288</v>
      </c>
      <c r="L251" s="9">
        <v>5832787.8873628788</v>
      </c>
      <c r="M251" s="9">
        <v>6974520.1365836551</v>
      </c>
      <c r="N251" s="9">
        <v>8036656.3925145343</v>
      </c>
      <c r="O251" s="9">
        <v>9103442.0254933853</v>
      </c>
      <c r="P251" s="9">
        <v>10077070.296126286</v>
      </c>
      <c r="Q251" s="9">
        <v>10878164.023669478</v>
      </c>
      <c r="R251" s="9">
        <v>10708902.118899142</v>
      </c>
      <c r="S251" s="9">
        <v>10502953.055477243</v>
      </c>
      <c r="T251" s="9">
        <v>10356729.207018653</v>
      </c>
      <c r="U251" s="9">
        <v>9954194.8138897903</v>
      </c>
      <c r="V251" s="9">
        <v>9668283.5403675009</v>
      </c>
      <c r="W251" s="9">
        <v>9238446.0637670662</v>
      </c>
      <c r="X251" s="9">
        <v>9192692.0327792503</v>
      </c>
      <c r="Y251" s="9">
        <v>9559416.7176184375</v>
      </c>
      <c r="Z251" s="9">
        <v>9676475.8506789207</v>
      </c>
      <c r="AA251" s="9">
        <v>9715598.0249670651</v>
      </c>
      <c r="AB251" s="9">
        <v>10077557.038905671</v>
      </c>
      <c r="AC251" s="9">
        <v>9061340.2650344353</v>
      </c>
      <c r="AD251" s="9">
        <v>7540241.1803493695</v>
      </c>
      <c r="AE251" s="9">
        <v>7993146.09746134</v>
      </c>
      <c r="AF251" s="9">
        <v>6557899.8073542779</v>
      </c>
      <c r="AG251" s="10" t="s">
        <v>440</v>
      </c>
    </row>
    <row r="252" spans="1:33" x14ac:dyDescent="0.25">
      <c r="A252" s="20" t="s">
        <v>47</v>
      </c>
      <c r="B252" s="8" t="s">
        <v>423</v>
      </c>
      <c r="C252" s="8" t="s">
        <v>143</v>
      </c>
      <c r="D252" s="8" t="s">
        <v>424</v>
      </c>
      <c r="E252" s="8" t="s">
        <v>425</v>
      </c>
      <c r="F252" s="8" t="s">
        <v>438</v>
      </c>
      <c r="G252" s="8" t="s">
        <v>41</v>
      </c>
      <c r="H252" s="8" t="s">
        <v>54</v>
      </c>
      <c r="I252" s="10" t="s">
        <v>50</v>
      </c>
      <c r="J252" s="9">
        <v>619065.79437938891</v>
      </c>
      <c r="K252" s="9">
        <v>774354.18721638084</v>
      </c>
      <c r="L252" s="9">
        <v>873732.65433481173</v>
      </c>
      <c r="M252" s="9">
        <v>4929062.4581644982</v>
      </c>
      <c r="N252" s="9">
        <v>7127864.7896769708</v>
      </c>
      <c r="O252" s="9">
        <v>7307592.8027796643</v>
      </c>
      <c r="P252" s="9">
        <v>6930106.4440627433</v>
      </c>
      <c r="Q252" s="9">
        <v>6571483.7376777176</v>
      </c>
      <c r="R252" s="9">
        <v>6526928.4751750613</v>
      </c>
      <c r="S252" s="9">
        <v>6336161.7297445526</v>
      </c>
      <c r="T252" s="9">
        <v>9286621.2319100481</v>
      </c>
      <c r="U252" s="9">
        <v>9369977.3730843458</v>
      </c>
      <c r="V252" s="9">
        <v>8220551.1426246027</v>
      </c>
      <c r="W252" s="9">
        <v>8131703.7950748354</v>
      </c>
      <c r="X252" s="9">
        <v>8511598.1515602004</v>
      </c>
      <c r="Y252" s="9">
        <v>7723585.9957139008</v>
      </c>
      <c r="Z252" s="9">
        <v>7552349.7692548931</v>
      </c>
      <c r="AA252" s="9">
        <v>7380649.1405224474</v>
      </c>
      <c r="AB252" s="9">
        <v>7502130.3544905307</v>
      </c>
      <c r="AC252" s="9">
        <v>7136189.5208966425</v>
      </c>
      <c r="AD252" s="9">
        <v>5559255.7332789833</v>
      </c>
      <c r="AE252" s="9">
        <v>5945759.832910344</v>
      </c>
      <c r="AF252" s="9">
        <v>5798687.6291152546</v>
      </c>
      <c r="AG252" s="10" t="s">
        <v>441</v>
      </c>
    </row>
    <row r="253" spans="1:33" x14ac:dyDescent="0.25">
      <c r="A253" s="20" t="s">
        <v>36</v>
      </c>
      <c r="B253" s="8" t="s">
        <v>423</v>
      </c>
      <c r="C253" s="8" t="s">
        <v>143</v>
      </c>
      <c r="D253" s="8" t="s">
        <v>424</v>
      </c>
      <c r="E253" s="8" t="s">
        <v>425</v>
      </c>
      <c r="F253" s="8" t="s">
        <v>438</v>
      </c>
      <c r="G253" s="8" t="s">
        <v>41</v>
      </c>
      <c r="H253" s="8" t="s">
        <v>56</v>
      </c>
      <c r="I253" s="10" t="s">
        <v>50</v>
      </c>
      <c r="J253" s="9">
        <v>158853811.75306556</v>
      </c>
      <c r="K253" s="9">
        <v>147490223.54331428</v>
      </c>
      <c r="L253" s="9">
        <v>141946916.84527335</v>
      </c>
      <c r="M253" s="9">
        <v>133328803.28054291</v>
      </c>
      <c r="N253" s="9">
        <v>125586766.15438336</v>
      </c>
      <c r="O253" s="9">
        <v>120895789.70212673</v>
      </c>
      <c r="P253" s="9">
        <v>114439972.06766933</v>
      </c>
      <c r="Q253" s="9">
        <v>108322513.09439091</v>
      </c>
      <c r="R253" s="9">
        <v>97079489.693359122</v>
      </c>
      <c r="S253" s="9">
        <v>92644448.548366353</v>
      </c>
      <c r="T253" s="9">
        <v>85515144.242825747</v>
      </c>
      <c r="U253" s="9">
        <v>78797786.63257511</v>
      </c>
      <c r="V253" s="9">
        <v>75024048.71720615</v>
      </c>
      <c r="W253" s="9">
        <v>70740297.390560865</v>
      </c>
      <c r="X253" s="9">
        <v>68584806.553274095</v>
      </c>
      <c r="Y253" s="9">
        <v>66962354.0071254</v>
      </c>
      <c r="Z253" s="9">
        <v>66319987.778801471</v>
      </c>
      <c r="AA253" s="9">
        <v>65278954.954767548</v>
      </c>
      <c r="AB253" s="9">
        <v>65300383.749149732</v>
      </c>
      <c r="AC253" s="9">
        <v>63587651.409606226</v>
      </c>
      <c r="AD253" s="9">
        <v>49368831.995644756</v>
      </c>
      <c r="AE253" s="9">
        <v>52984787.803285025</v>
      </c>
      <c r="AF253" s="9">
        <v>50301022.196527965</v>
      </c>
      <c r="AG253" s="10" t="s">
        <v>442</v>
      </c>
    </row>
    <row r="254" spans="1:33" x14ac:dyDescent="0.25">
      <c r="A254" s="20" t="s">
        <v>47</v>
      </c>
      <c r="B254" s="8" t="s">
        <v>423</v>
      </c>
      <c r="C254" s="8" t="s">
        <v>143</v>
      </c>
      <c r="D254" s="8" t="s">
        <v>424</v>
      </c>
      <c r="E254" s="8" t="s">
        <v>425</v>
      </c>
      <c r="F254" s="8" t="s">
        <v>438</v>
      </c>
      <c r="G254" s="8" t="s">
        <v>41</v>
      </c>
      <c r="H254" s="8" t="s">
        <v>61</v>
      </c>
      <c r="I254" s="10" t="s">
        <v>50</v>
      </c>
      <c r="J254" s="9"/>
      <c r="K254" s="9"/>
      <c r="L254" s="9"/>
      <c r="M254" s="9"/>
      <c r="N254" s="9"/>
      <c r="O254" s="9"/>
      <c r="P254" s="9"/>
      <c r="Q254" s="9"/>
      <c r="R254" s="9"/>
      <c r="S254" s="9"/>
      <c r="T254" s="9">
        <v>5610.98632991265</v>
      </c>
      <c r="U254" s="9">
        <v>4819.9766721596816</v>
      </c>
      <c r="V254" s="9">
        <v>23399.900319929915</v>
      </c>
      <c r="W254" s="9">
        <v>300891.18059954047</v>
      </c>
      <c r="X254" s="9">
        <v>292084.88431339746</v>
      </c>
      <c r="Y254" s="9">
        <v>443406.46750988829</v>
      </c>
      <c r="Z254" s="9">
        <v>699530.12565735867</v>
      </c>
      <c r="AA254" s="9">
        <v>936005.6608387538</v>
      </c>
      <c r="AB254" s="9">
        <v>1083743.4559576693</v>
      </c>
      <c r="AC254" s="9">
        <v>1710301.872412829</v>
      </c>
      <c r="AD254" s="9">
        <v>1448753.9418923361</v>
      </c>
      <c r="AE254" s="9">
        <v>2567239.2119513704</v>
      </c>
      <c r="AF254" s="9">
        <v>3719637.2196013969</v>
      </c>
      <c r="AG254" s="10" t="s">
        <v>443</v>
      </c>
    </row>
    <row r="255" spans="1:33" x14ac:dyDescent="0.25">
      <c r="A255" s="20" t="s">
        <v>47</v>
      </c>
      <c r="B255" s="8" t="s">
        <v>444</v>
      </c>
      <c r="C255" s="8" t="s">
        <v>143</v>
      </c>
      <c r="D255" s="8" t="s">
        <v>424</v>
      </c>
      <c r="E255" s="8" t="s">
        <v>445</v>
      </c>
      <c r="F255" s="8" t="s">
        <v>446</v>
      </c>
      <c r="G255" s="8" t="s">
        <v>41</v>
      </c>
      <c r="H255" s="8" t="s">
        <v>49</v>
      </c>
      <c r="I255" s="10" t="s">
        <v>50</v>
      </c>
      <c r="J255" s="9">
        <v>4565.2483980629386</v>
      </c>
      <c r="K255" s="9">
        <v>4842.5878031814691</v>
      </c>
      <c r="L255" s="9">
        <v>7417.168806499968</v>
      </c>
      <c r="M255" s="9">
        <v>1483.1051874717905</v>
      </c>
      <c r="N255" s="9">
        <v>2162.3980471635282</v>
      </c>
      <c r="O255" s="9">
        <v>2955.2502876927283</v>
      </c>
      <c r="P255" s="9">
        <v>19507.205299451525</v>
      </c>
      <c r="Q255" s="9">
        <v>16142.659305987305</v>
      </c>
      <c r="R255" s="9">
        <v>10489.28026784392</v>
      </c>
      <c r="S255" s="9">
        <v>8698.3910249195196</v>
      </c>
      <c r="T255" s="9">
        <v>8361.8875261628418</v>
      </c>
      <c r="U255" s="9">
        <v>26304.096474825572</v>
      </c>
      <c r="V255" s="9">
        <v>68618.727596590339</v>
      </c>
      <c r="W255" s="9">
        <v>248061.2814268833</v>
      </c>
      <c r="X255" s="9">
        <v>368957.06295383599</v>
      </c>
      <c r="Y255" s="9">
        <v>1177398.1937568206</v>
      </c>
      <c r="Z255" s="9">
        <v>1785482.977923919</v>
      </c>
      <c r="AA255" s="9">
        <v>1735403.2137454208</v>
      </c>
      <c r="AB255" s="9">
        <v>1928969.9610248525</v>
      </c>
      <c r="AC255" s="9">
        <v>2462426.5341646308</v>
      </c>
      <c r="AD255" s="9">
        <v>2772539.9849369288</v>
      </c>
      <c r="AE255" s="9">
        <v>3358797.4000767614</v>
      </c>
      <c r="AF255" s="9">
        <v>3210456.6210311903</v>
      </c>
      <c r="AG255" s="10" t="s">
        <v>447</v>
      </c>
    </row>
    <row r="256" spans="1:33" x14ac:dyDescent="0.25">
      <c r="A256" s="20" t="s">
        <v>36</v>
      </c>
      <c r="B256" s="8" t="s">
        <v>444</v>
      </c>
      <c r="C256" s="8" t="s">
        <v>143</v>
      </c>
      <c r="D256" s="8" t="s">
        <v>424</v>
      </c>
      <c r="E256" s="8" t="s">
        <v>445</v>
      </c>
      <c r="F256" s="8" t="s">
        <v>446</v>
      </c>
      <c r="G256" s="8" t="s">
        <v>41</v>
      </c>
      <c r="H256" s="8" t="s">
        <v>52</v>
      </c>
      <c r="I256" s="10" t="s">
        <v>50</v>
      </c>
      <c r="J256" s="9">
        <v>8323750.8313338896</v>
      </c>
      <c r="K256" s="9">
        <v>7174918.0580265783</v>
      </c>
      <c r="L256" s="9">
        <v>7064609.3954927316</v>
      </c>
      <c r="M256" s="9">
        <v>6313611.9074298618</v>
      </c>
      <c r="N256" s="9">
        <v>6227821.7046032054</v>
      </c>
      <c r="O256" s="9">
        <v>4910257.8153509554</v>
      </c>
      <c r="P256" s="9">
        <v>4316652.8014485305</v>
      </c>
      <c r="Q256" s="9">
        <v>3928584.852364196</v>
      </c>
      <c r="R256" s="9">
        <v>3575537.7617055527</v>
      </c>
      <c r="S256" s="9">
        <v>4407070.7119079167</v>
      </c>
      <c r="T256" s="9">
        <v>5633159.3522401489</v>
      </c>
      <c r="U256" s="9">
        <v>7814185.4260476353</v>
      </c>
      <c r="V256" s="9">
        <v>12510896.543291291</v>
      </c>
      <c r="W256" s="9">
        <v>14868696.66563247</v>
      </c>
      <c r="X256" s="9">
        <v>19616755.995925453</v>
      </c>
      <c r="Y256" s="9">
        <v>33153286.986422818</v>
      </c>
      <c r="Z256" s="9">
        <v>38657382.883539289</v>
      </c>
      <c r="AA256" s="9">
        <v>35594727.584608838</v>
      </c>
      <c r="AB256" s="9">
        <v>37305632.533581644</v>
      </c>
      <c r="AC256" s="9">
        <v>38101958.851424575</v>
      </c>
      <c r="AD256" s="9">
        <v>31898503.088690475</v>
      </c>
      <c r="AE256" s="9">
        <v>33925219.931697629</v>
      </c>
      <c r="AF256" s="9">
        <v>27756487.409472059</v>
      </c>
      <c r="AG256" s="10" t="s">
        <v>448</v>
      </c>
    </row>
    <row r="257" spans="1:33" x14ac:dyDescent="0.25">
      <c r="A257" s="20" t="s">
        <v>47</v>
      </c>
      <c r="B257" s="8" t="s">
        <v>444</v>
      </c>
      <c r="C257" s="8" t="s">
        <v>143</v>
      </c>
      <c r="D257" s="8" t="s">
        <v>424</v>
      </c>
      <c r="E257" s="8" t="s">
        <v>445</v>
      </c>
      <c r="F257" s="8" t="s">
        <v>446</v>
      </c>
      <c r="G257" s="8" t="s">
        <v>41</v>
      </c>
      <c r="H257" s="8" t="s">
        <v>54</v>
      </c>
      <c r="I257" s="10" t="s">
        <v>50</v>
      </c>
      <c r="J257" s="9">
        <v>23296179.303887058</v>
      </c>
      <c r="K257" s="9">
        <v>32594680.388480902</v>
      </c>
      <c r="L257" s="9">
        <v>40469999.790532224</v>
      </c>
      <c r="M257" s="9">
        <v>248107586.88304669</v>
      </c>
      <c r="N257" s="9">
        <v>386184661.93677348</v>
      </c>
      <c r="O257" s="9">
        <v>420256643.10440981</v>
      </c>
      <c r="P257" s="9">
        <v>419876400.00546533</v>
      </c>
      <c r="Q257" s="9">
        <v>418363440.0952161</v>
      </c>
      <c r="R257" s="9">
        <v>444377544.091456</v>
      </c>
      <c r="S257" s="9">
        <v>444010384.06237561</v>
      </c>
      <c r="T257" s="9">
        <v>683540489.01811254</v>
      </c>
      <c r="U257" s="9">
        <v>729008957.58131254</v>
      </c>
      <c r="V257" s="9">
        <v>670814196.3009063</v>
      </c>
      <c r="W257" s="9">
        <v>698000965.50234151</v>
      </c>
      <c r="X257" s="9">
        <v>759671017.13984537</v>
      </c>
      <c r="Y257" s="9">
        <v>725765694.57168853</v>
      </c>
      <c r="Z257" s="9">
        <v>713324150.67833352</v>
      </c>
      <c r="AA257" s="9">
        <v>744720746.08986926</v>
      </c>
      <c r="AB257" s="9">
        <v>761852021.5028851</v>
      </c>
      <c r="AC257" s="9">
        <v>749526887.94696784</v>
      </c>
      <c r="AD257" s="9">
        <v>614472849.86267507</v>
      </c>
      <c r="AE257" s="9">
        <v>683027489.18866169</v>
      </c>
      <c r="AF257" s="9">
        <v>695217942.84917009</v>
      </c>
      <c r="AG257" s="10" t="s">
        <v>449</v>
      </c>
    </row>
    <row r="258" spans="1:33" x14ac:dyDescent="0.25">
      <c r="A258" s="20" t="s">
        <v>36</v>
      </c>
      <c r="B258" s="8" t="s">
        <v>444</v>
      </c>
      <c r="C258" s="8" t="s">
        <v>143</v>
      </c>
      <c r="D258" s="8" t="s">
        <v>424</v>
      </c>
      <c r="E258" s="8" t="s">
        <v>445</v>
      </c>
      <c r="F258" s="8" t="s">
        <v>446</v>
      </c>
      <c r="G258" s="8" t="s">
        <v>41</v>
      </c>
      <c r="H258" s="8" t="s">
        <v>56</v>
      </c>
      <c r="I258" s="10" t="s">
        <v>50</v>
      </c>
      <c r="J258" s="9">
        <v>5977857144.2721376</v>
      </c>
      <c r="K258" s="9">
        <v>6208265902.3274307</v>
      </c>
      <c r="L258" s="9">
        <v>6574770516.4669256</v>
      </c>
      <c r="M258" s="9">
        <v>6711192630.3847933</v>
      </c>
      <c r="N258" s="9">
        <v>6804237210.1815825</v>
      </c>
      <c r="O258" s="9">
        <v>6952666920.1308489</v>
      </c>
      <c r="P258" s="9">
        <v>6933608289.6195097</v>
      </c>
      <c r="Q258" s="9">
        <v>6896186771.0477476</v>
      </c>
      <c r="R258" s="9">
        <v>6609532397.3087769</v>
      </c>
      <c r="S258" s="9">
        <v>6492116037.3956442</v>
      </c>
      <c r="T258" s="9">
        <v>6294330527.1612825</v>
      </c>
      <c r="U258" s="9">
        <v>6130675668.1973877</v>
      </c>
      <c r="V258" s="9">
        <v>6122119559.9063644</v>
      </c>
      <c r="W258" s="9">
        <v>6072134096.7240486</v>
      </c>
      <c r="X258" s="9">
        <v>6121281670.8357925</v>
      </c>
      <c r="Y258" s="9">
        <v>6292281770.8129377</v>
      </c>
      <c r="Z258" s="9">
        <v>6263964249.6296015</v>
      </c>
      <c r="AA258" s="9">
        <v>6586763726.644269</v>
      </c>
      <c r="AB258" s="9">
        <v>6631346965.9222336</v>
      </c>
      <c r="AC258" s="9">
        <v>6678725997.0234594</v>
      </c>
      <c r="AD258" s="9">
        <v>5456810829.7587996</v>
      </c>
      <c r="AE258" s="9">
        <v>6086701716.0962915</v>
      </c>
      <c r="AF258" s="9">
        <v>6030704775.1796656</v>
      </c>
      <c r="AG258" s="10" t="s">
        <v>450</v>
      </c>
    </row>
    <row r="259" spans="1:33" x14ac:dyDescent="0.25">
      <c r="A259" s="20" t="s">
        <v>47</v>
      </c>
      <c r="B259" s="8" t="s">
        <v>444</v>
      </c>
      <c r="C259" s="8" t="s">
        <v>143</v>
      </c>
      <c r="D259" s="8" t="s">
        <v>424</v>
      </c>
      <c r="E259" s="8" t="s">
        <v>445</v>
      </c>
      <c r="F259" s="8" t="s">
        <v>446</v>
      </c>
      <c r="G259" s="8" t="s">
        <v>41</v>
      </c>
      <c r="H259" s="8" t="s">
        <v>61</v>
      </c>
      <c r="I259" s="10" t="s">
        <v>50</v>
      </c>
      <c r="J259" s="9"/>
      <c r="K259" s="9"/>
      <c r="L259" s="9"/>
      <c r="M259" s="9"/>
      <c r="N259" s="9"/>
      <c r="O259" s="9"/>
      <c r="P259" s="9"/>
      <c r="Q259" s="9"/>
      <c r="R259" s="9"/>
      <c r="S259" s="9"/>
      <c r="T259" s="9">
        <v>3051.888244622533</v>
      </c>
      <c r="U259" s="9">
        <v>3783.750686989194</v>
      </c>
      <c r="V259" s="9">
        <v>30279.80414554993</v>
      </c>
      <c r="W259" s="9">
        <v>484265.39082638157</v>
      </c>
      <c r="X259" s="9">
        <v>623294.88307047519</v>
      </c>
      <c r="Y259" s="9">
        <v>1537790.6731378098</v>
      </c>
      <c r="Z259" s="9">
        <v>2794612.8656136263</v>
      </c>
      <c r="AA259" s="9">
        <v>3429214.1800833875</v>
      </c>
      <c r="AB259" s="9">
        <v>4011858.7245447068</v>
      </c>
      <c r="AC259" s="9">
        <v>7191634.9745354559</v>
      </c>
      <c r="AD259" s="9">
        <v>6128859.9376159403</v>
      </c>
      <c r="AE259" s="9">
        <v>10896104.465097899</v>
      </c>
      <c r="AF259" s="9">
        <v>15743464.628399478</v>
      </c>
      <c r="AG259" s="10" t="s">
        <v>451</v>
      </c>
    </row>
    <row r="260" spans="1:33" x14ac:dyDescent="0.25">
      <c r="A260" s="20" t="s">
        <v>47</v>
      </c>
      <c r="B260" s="8" t="s">
        <v>452</v>
      </c>
      <c r="C260" s="8" t="s">
        <v>143</v>
      </c>
      <c r="D260" s="8" t="s">
        <v>424</v>
      </c>
      <c r="E260" s="8" t="s">
        <v>445</v>
      </c>
      <c r="F260" s="8" t="s">
        <v>453</v>
      </c>
      <c r="G260" s="8" t="s">
        <v>41</v>
      </c>
      <c r="H260" s="8" t="s">
        <v>54</v>
      </c>
      <c r="I260" s="10" t="s">
        <v>50</v>
      </c>
      <c r="J260" s="9">
        <v>72206.552059096808</v>
      </c>
      <c r="K260" s="9">
        <v>130722.45743591609</v>
      </c>
      <c r="L260" s="9">
        <v>174334.19000851054</v>
      </c>
      <c r="M260" s="9">
        <v>1094120.4966102827</v>
      </c>
      <c r="N260" s="9">
        <v>1706874.6046989416</v>
      </c>
      <c r="O260" s="9">
        <v>1991141.8699088234</v>
      </c>
      <c r="P260" s="9">
        <v>2204959.8777936595</v>
      </c>
      <c r="Q260" s="9">
        <v>2326751.8927512895</v>
      </c>
      <c r="R260" s="9">
        <v>2605307.8021867326</v>
      </c>
      <c r="S260" s="9">
        <v>2534049.0889599342</v>
      </c>
      <c r="T260" s="9">
        <v>3744499.1058975812</v>
      </c>
      <c r="U260" s="9">
        <v>3963601.4362228848</v>
      </c>
      <c r="V260" s="9">
        <v>3662793.4668576703</v>
      </c>
      <c r="W260" s="9">
        <v>3815952.0543931718</v>
      </c>
      <c r="X260" s="9">
        <v>4109131.5913234255</v>
      </c>
      <c r="Y260" s="9">
        <v>4025741.4121985994</v>
      </c>
      <c r="Z260" s="9">
        <v>4195336.6869558208</v>
      </c>
      <c r="AA260" s="9">
        <v>3874512.2614904759</v>
      </c>
      <c r="AB260" s="9">
        <v>3795931.887331611</v>
      </c>
      <c r="AC260" s="9">
        <v>3650681.5464744312</v>
      </c>
      <c r="AD260" s="9">
        <v>2994473.015274371</v>
      </c>
      <c r="AE260" s="9">
        <v>3296009.8837822215</v>
      </c>
      <c r="AF260" s="9">
        <v>3380032.2892574659</v>
      </c>
      <c r="AG260" s="10" t="s">
        <v>454</v>
      </c>
    </row>
    <row r="261" spans="1:33" x14ac:dyDescent="0.25">
      <c r="A261" s="20" t="s">
        <v>36</v>
      </c>
      <c r="B261" s="8" t="s">
        <v>452</v>
      </c>
      <c r="C261" s="8" t="s">
        <v>143</v>
      </c>
      <c r="D261" s="8" t="s">
        <v>424</v>
      </c>
      <c r="E261" s="8" t="s">
        <v>445</v>
      </c>
      <c r="F261" s="8" t="s">
        <v>453</v>
      </c>
      <c r="G261" s="8" t="s">
        <v>41</v>
      </c>
      <c r="H261" s="8" t="s">
        <v>56</v>
      </c>
      <c r="I261" s="10" t="s">
        <v>50</v>
      </c>
      <c r="J261" s="9">
        <v>18528379.587879848</v>
      </c>
      <c r="K261" s="9">
        <v>24898534.530642476</v>
      </c>
      <c r="L261" s="9">
        <v>28322394.326976199</v>
      </c>
      <c r="M261" s="9">
        <v>29595440.856329653</v>
      </c>
      <c r="N261" s="9">
        <v>30073643.111978307</v>
      </c>
      <c r="O261" s="9">
        <v>32941171.637263518</v>
      </c>
      <c r="P261" s="9">
        <v>36411496.542195596</v>
      </c>
      <c r="Q261" s="9">
        <v>38353532.083611019</v>
      </c>
      <c r="R261" s="9">
        <v>38750532.182541087</v>
      </c>
      <c r="S261" s="9">
        <v>37051702.663948245</v>
      </c>
      <c r="T261" s="9">
        <v>34480934.794419676</v>
      </c>
      <c r="U261" s="9">
        <v>33332313.177747916</v>
      </c>
      <c r="V261" s="9">
        <v>33428123.094293986</v>
      </c>
      <c r="W261" s="9">
        <v>33196189.870982673</v>
      </c>
      <c r="X261" s="9">
        <v>33110585.142134011</v>
      </c>
      <c r="Y261" s="9">
        <v>34902585.629833534</v>
      </c>
      <c r="Z261" s="9">
        <v>36840809.325270154</v>
      </c>
      <c r="AA261" s="9">
        <v>34268545.567474</v>
      </c>
      <c r="AB261" s="9">
        <v>33040722.730179977</v>
      </c>
      <c r="AC261" s="9">
        <v>32529722.606852904</v>
      </c>
      <c r="AD261" s="9">
        <v>26592342.986059453</v>
      </c>
      <c r="AE261" s="9">
        <v>29371920.359630253</v>
      </c>
      <c r="AF261" s="9">
        <v>29320268.667905807</v>
      </c>
      <c r="AG261" s="10" t="s">
        <v>455</v>
      </c>
    </row>
    <row r="262" spans="1:33" x14ac:dyDescent="0.25">
      <c r="A262" s="20" t="s">
        <v>47</v>
      </c>
      <c r="B262" s="8" t="s">
        <v>456</v>
      </c>
      <c r="C262" s="8" t="s">
        <v>143</v>
      </c>
      <c r="D262" s="8" t="s">
        <v>424</v>
      </c>
      <c r="E262" s="8" t="s">
        <v>445</v>
      </c>
      <c r="F262" s="8" t="s">
        <v>457</v>
      </c>
      <c r="G262" s="8" t="s">
        <v>41</v>
      </c>
      <c r="H262" s="8" t="s">
        <v>49</v>
      </c>
      <c r="I262" s="10" t="s">
        <v>50</v>
      </c>
      <c r="J262" s="9">
        <v>17933.622004145771</v>
      </c>
      <c r="K262" s="9">
        <v>19103.26429735704</v>
      </c>
      <c r="L262" s="9">
        <v>28034.846323369318</v>
      </c>
      <c r="M262" s="9">
        <v>5699.9984097587057</v>
      </c>
      <c r="N262" s="9">
        <v>7701.5588909638218</v>
      </c>
      <c r="O262" s="9">
        <v>11497.986367037072</v>
      </c>
      <c r="P262" s="9">
        <v>76923.703878739616</v>
      </c>
      <c r="Q262" s="9">
        <v>63503.834585971403</v>
      </c>
      <c r="R262" s="9">
        <v>40222.529530487504</v>
      </c>
      <c r="S262" s="9">
        <v>28459.581704119999</v>
      </c>
      <c r="T262" s="9">
        <v>24032.955645014572</v>
      </c>
      <c r="U262" s="9">
        <v>64316.733144210288</v>
      </c>
      <c r="V262" s="9">
        <v>121243.99730913655</v>
      </c>
      <c r="W262" s="9">
        <v>415308.30110592517</v>
      </c>
      <c r="X262" s="9">
        <v>553083.77342873567</v>
      </c>
      <c r="Y262" s="9">
        <v>1196898.8980807676</v>
      </c>
      <c r="Z262" s="9">
        <v>1454807.5882713075</v>
      </c>
      <c r="AA262" s="9">
        <v>831396.03300597135</v>
      </c>
      <c r="AB262" s="9">
        <v>748355.55877361936</v>
      </c>
      <c r="AC262" s="9">
        <v>868230.31414884841</v>
      </c>
      <c r="AD262" s="9">
        <v>917596.96754891064</v>
      </c>
      <c r="AE262" s="9">
        <v>1034772.6946354078</v>
      </c>
      <c r="AF262" s="9">
        <v>918305.16209741274</v>
      </c>
      <c r="AG262" s="10" t="s">
        <v>458</v>
      </c>
    </row>
    <row r="263" spans="1:33" x14ac:dyDescent="0.25">
      <c r="A263" s="20" t="s">
        <v>36</v>
      </c>
      <c r="B263" s="8" t="s">
        <v>456</v>
      </c>
      <c r="C263" s="8" t="s">
        <v>143</v>
      </c>
      <c r="D263" s="8" t="s">
        <v>424</v>
      </c>
      <c r="E263" s="8" t="s">
        <v>445</v>
      </c>
      <c r="F263" s="8" t="s">
        <v>457</v>
      </c>
      <c r="G263" s="8" t="s">
        <v>41</v>
      </c>
      <c r="H263" s="8" t="s">
        <v>52</v>
      </c>
      <c r="I263" s="10" t="s">
        <v>50</v>
      </c>
      <c r="J263" s="9">
        <v>32698111.48264667</v>
      </c>
      <c r="K263" s="9">
        <v>28303948.538488727</v>
      </c>
      <c r="L263" s="9">
        <v>26702269.276075508</v>
      </c>
      <c r="M263" s="9">
        <v>24265020.536763746</v>
      </c>
      <c r="N263" s="9">
        <v>22180900.358904682</v>
      </c>
      <c r="O263" s="9">
        <v>19104330.233775698</v>
      </c>
      <c r="P263" s="9">
        <v>17022065.270174541</v>
      </c>
      <c r="Q263" s="9">
        <v>15454715.229538217</v>
      </c>
      <c r="R263" s="9">
        <v>13710871.435904199</v>
      </c>
      <c r="S263" s="9">
        <v>14419148.166834464</v>
      </c>
      <c r="T263" s="9">
        <v>16190300.148154618</v>
      </c>
      <c r="U263" s="9">
        <v>19106639.122445494</v>
      </c>
      <c r="V263" s="9">
        <v>22105788.899896014</v>
      </c>
      <c r="W263" s="9">
        <v>24893417.934242506</v>
      </c>
      <c r="X263" s="9">
        <v>29406428.330157056</v>
      </c>
      <c r="Y263" s="9">
        <v>33702389.618240446</v>
      </c>
      <c r="Z263" s="9">
        <v>31497950.222451642</v>
      </c>
      <c r="AA263" s="9">
        <v>17052702.838957213</v>
      </c>
      <c r="AB263" s="9">
        <v>14472945.688194735</v>
      </c>
      <c r="AC263" s="9">
        <v>13434421.390557976</v>
      </c>
      <c r="AD263" s="9">
        <v>10557095.610001739</v>
      </c>
      <c r="AE263" s="9">
        <v>10451625.109635765</v>
      </c>
      <c r="AF263" s="9">
        <v>7939345.9182211459</v>
      </c>
      <c r="AG263" s="10" t="s">
        <v>459</v>
      </c>
    </row>
    <row r="264" spans="1:33" x14ac:dyDescent="0.25">
      <c r="A264" s="20" t="s">
        <v>47</v>
      </c>
      <c r="B264" s="8" t="s">
        <v>456</v>
      </c>
      <c r="C264" s="8" t="s">
        <v>143</v>
      </c>
      <c r="D264" s="8" t="s">
        <v>424</v>
      </c>
      <c r="E264" s="8" t="s">
        <v>445</v>
      </c>
      <c r="F264" s="8" t="s">
        <v>457</v>
      </c>
      <c r="G264" s="8" t="s">
        <v>41</v>
      </c>
      <c r="H264" s="8" t="s">
        <v>54</v>
      </c>
      <c r="I264" s="10" t="s">
        <v>50</v>
      </c>
      <c r="J264" s="9">
        <v>28726405.252900101</v>
      </c>
      <c r="K264" s="9">
        <v>38019922.770687506</v>
      </c>
      <c r="L264" s="9">
        <v>45633004.938434154</v>
      </c>
      <c r="M264" s="9">
        <v>257171802.52369156</v>
      </c>
      <c r="N264" s="9">
        <v>386212649.4132393</v>
      </c>
      <c r="O264" s="9">
        <v>403257841.91404104</v>
      </c>
      <c r="P264" s="9">
        <v>397724826.43086755</v>
      </c>
      <c r="Q264" s="9">
        <v>393517367.47633481</v>
      </c>
      <c r="R264" s="9">
        <v>415340604.45259237</v>
      </c>
      <c r="S264" s="9">
        <v>421434913.89521104</v>
      </c>
      <c r="T264" s="9">
        <v>650817064.67040372</v>
      </c>
      <c r="U264" s="9">
        <v>696914555.95655823</v>
      </c>
      <c r="V264" s="9">
        <v>650182644.07098651</v>
      </c>
      <c r="W264" s="9">
        <v>687070572.49023283</v>
      </c>
      <c r="X264" s="9">
        <v>745001498.62445414</v>
      </c>
      <c r="Y264" s="9">
        <v>725432290.85872388</v>
      </c>
      <c r="Z264" s="9">
        <v>753713068.69529855</v>
      </c>
      <c r="AA264" s="9">
        <v>718576060.24860072</v>
      </c>
      <c r="AB264" s="9">
        <v>716510668.34900749</v>
      </c>
      <c r="AC264" s="9">
        <v>687453075.96440649</v>
      </c>
      <c r="AD264" s="9">
        <v>554315753.40589321</v>
      </c>
      <c r="AE264" s="9">
        <v>606907580.06428576</v>
      </c>
      <c r="AF264" s="9">
        <v>608862667.94422734</v>
      </c>
      <c r="AG264" s="10" t="s">
        <v>460</v>
      </c>
    </row>
    <row r="265" spans="1:33" x14ac:dyDescent="0.25">
      <c r="A265" s="20" t="s">
        <v>36</v>
      </c>
      <c r="B265" s="8" t="s">
        <v>456</v>
      </c>
      <c r="C265" s="8" t="s">
        <v>143</v>
      </c>
      <c r="D265" s="8" t="s">
        <v>424</v>
      </c>
      <c r="E265" s="8" t="s">
        <v>445</v>
      </c>
      <c r="F265" s="8" t="s">
        <v>457</v>
      </c>
      <c r="G265" s="8" t="s">
        <v>41</v>
      </c>
      <c r="H265" s="8" t="s">
        <v>56</v>
      </c>
      <c r="I265" s="10" t="s">
        <v>50</v>
      </c>
      <c r="J265" s="9">
        <v>7371266533.892663</v>
      </c>
      <c r="K265" s="9">
        <v>7241604683.1310005</v>
      </c>
      <c r="L265" s="9">
        <v>7413554163.5756655</v>
      </c>
      <c r="M265" s="9">
        <v>6956375367.3253984</v>
      </c>
      <c r="N265" s="9">
        <v>6804730325.1277666</v>
      </c>
      <c r="O265" s="9">
        <v>6671441139.0340471</v>
      </c>
      <c r="P265" s="9">
        <v>6567809368.4061499</v>
      </c>
      <c r="Q265" s="9">
        <v>6486631009.5122156</v>
      </c>
      <c r="R265" s="9">
        <v>6177646052.43472</v>
      </c>
      <c r="S265" s="9">
        <v>6162027874.6300478</v>
      </c>
      <c r="T265" s="9">
        <v>5992999366.6313353</v>
      </c>
      <c r="U265" s="9">
        <v>5860774502.9510193</v>
      </c>
      <c r="V265" s="9">
        <v>5933827734.6073027</v>
      </c>
      <c r="W265" s="9">
        <v>5977047104.9006872</v>
      </c>
      <c r="X265" s="9">
        <v>6003077536.7010813</v>
      </c>
      <c r="Y265" s="9">
        <v>6289391209.6840477</v>
      </c>
      <c r="Z265" s="9">
        <v>6618634336.5724115</v>
      </c>
      <c r="AA265" s="9">
        <v>6355524205.9944754</v>
      </c>
      <c r="AB265" s="9">
        <v>6236684700.5722742</v>
      </c>
      <c r="AC265" s="9">
        <v>6125611774.5866356</v>
      </c>
      <c r="AD265" s="9">
        <v>4922587233.8658733</v>
      </c>
      <c r="AE265" s="9">
        <v>5408370040.0948038</v>
      </c>
      <c r="AF265" s="9">
        <v>5281611380.6724739</v>
      </c>
      <c r="AG265" s="10" t="s">
        <v>461</v>
      </c>
    </row>
    <row r="266" spans="1:33" x14ac:dyDescent="0.25">
      <c r="A266" s="20" t="s">
        <v>47</v>
      </c>
      <c r="B266" s="8" t="s">
        <v>456</v>
      </c>
      <c r="C266" s="8" t="s">
        <v>143</v>
      </c>
      <c r="D266" s="8" t="s">
        <v>424</v>
      </c>
      <c r="E266" s="8" t="s">
        <v>445</v>
      </c>
      <c r="F266" s="8" t="s">
        <v>457</v>
      </c>
      <c r="G266" s="8" t="s">
        <v>41</v>
      </c>
      <c r="H266" s="8" t="s">
        <v>61</v>
      </c>
      <c r="I266" s="10" t="s">
        <v>50</v>
      </c>
      <c r="J266" s="9"/>
      <c r="K266" s="9"/>
      <c r="L266" s="9"/>
      <c r="M266" s="9"/>
      <c r="N266" s="9"/>
      <c r="O266" s="9"/>
      <c r="P266" s="9"/>
      <c r="Q266" s="9"/>
      <c r="R266" s="9"/>
      <c r="S266" s="9"/>
      <c r="T266" s="9">
        <v>8771.4519702720954</v>
      </c>
      <c r="U266" s="9">
        <v>9251.7332215616461</v>
      </c>
      <c r="V266" s="9">
        <v>53502.077653311964</v>
      </c>
      <c r="W266" s="9">
        <v>810765.12864738167</v>
      </c>
      <c r="X266" s="9">
        <v>934347.97840033274</v>
      </c>
      <c r="Y266" s="9">
        <v>1563260.3922082109</v>
      </c>
      <c r="Z266" s="9">
        <v>2277044.3927181293</v>
      </c>
      <c r="AA266" s="9">
        <v>1642866.0746201617</v>
      </c>
      <c r="AB266" s="9">
        <v>1556424.8475556187</v>
      </c>
      <c r="AC266" s="9">
        <v>2535708.3375090486</v>
      </c>
      <c r="AD266" s="9">
        <v>2028401.1497912901</v>
      </c>
      <c r="AE266" s="9">
        <v>3356853.6697451817</v>
      </c>
      <c r="AF266" s="9">
        <v>4503192.7056262847</v>
      </c>
      <c r="AG266" s="10" t="s">
        <v>462</v>
      </c>
    </row>
    <row r="267" spans="1:33" x14ac:dyDescent="0.25">
      <c r="A267" s="20" t="s">
        <v>47</v>
      </c>
      <c r="B267" s="8" t="s">
        <v>423</v>
      </c>
      <c r="C267" s="8" t="s">
        <v>143</v>
      </c>
      <c r="D267" s="8" t="s">
        <v>424</v>
      </c>
      <c r="E267" s="8" t="s">
        <v>48</v>
      </c>
      <c r="F267" s="8" t="s">
        <v>40</v>
      </c>
      <c r="G267" s="8" t="s">
        <v>41</v>
      </c>
      <c r="H267" s="8" t="s">
        <v>68</v>
      </c>
      <c r="I267" s="10" t="s">
        <v>43</v>
      </c>
      <c r="J267" s="9"/>
      <c r="K267" s="9"/>
      <c r="L267" s="9"/>
      <c r="M267" s="9"/>
      <c r="N267" s="9"/>
      <c r="O267" s="9"/>
      <c r="P267" s="9"/>
      <c r="Q267" s="9"/>
      <c r="R267" s="9"/>
      <c r="S267" s="9"/>
      <c r="T267" s="9"/>
      <c r="U267" s="9">
        <v>216147677.18367347</v>
      </c>
      <c r="V267" s="9">
        <v>218714800.26530612</v>
      </c>
      <c r="W267" s="9">
        <v>174736139.46938774</v>
      </c>
      <c r="X267" s="9">
        <v>215565842.62244898</v>
      </c>
      <c r="Y267" s="9">
        <v>227955128.45918366</v>
      </c>
      <c r="Z267" s="9">
        <v>148891957.53061223</v>
      </c>
      <c r="AA267" s="9">
        <v>200545348.03061223</v>
      </c>
      <c r="AB267" s="9">
        <v>279291414.81632656</v>
      </c>
      <c r="AC267" s="9">
        <v>260918841.5803448</v>
      </c>
      <c r="AD267" s="9">
        <v>554523922.49787009</v>
      </c>
      <c r="AE267" s="9">
        <v>1389779574.9197543</v>
      </c>
      <c r="AF267" s="9">
        <v>3975615145.029376</v>
      </c>
      <c r="AG267" s="10" t="s">
        <v>463</v>
      </c>
    </row>
    <row r="268" spans="1:33" x14ac:dyDescent="0.25">
      <c r="A268" s="20" t="s">
        <v>36</v>
      </c>
      <c r="B268" s="8" t="s">
        <v>464</v>
      </c>
      <c r="C268" s="8" t="s">
        <v>143</v>
      </c>
      <c r="D268" s="8" t="s">
        <v>424</v>
      </c>
      <c r="E268" s="8" t="s">
        <v>48</v>
      </c>
      <c r="F268" s="8" t="s">
        <v>40</v>
      </c>
      <c r="G268" s="8" t="s">
        <v>41</v>
      </c>
      <c r="H268" s="8" t="s">
        <v>42</v>
      </c>
      <c r="I268" s="10" t="s">
        <v>43</v>
      </c>
      <c r="J268" s="9">
        <v>2022000000</v>
      </c>
      <c r="K268" s="9">
        <v>2714000000</v>
      </c>
      <c r="L268" s="9">
        <v>2798000000</v>
      </c>
      <c r="M268" s="9">
        <v>3419000000</v>
      </c>
      <c r="N268" s="9">
        <v>3839000000</v>
      </c>
      <c r="O268" s="9">
        <v>9411000000</v>
      </c>
      <c r="P268" s="9">
        <v>9889000000</v>
      </c>
      <c r="Q268" s="9">
        <v>11015000000</v>
      </c>
      <c r="R268" s="9">
        <v>11705000000</v>
      </c>
      <c r="S268" s="9">
        <v>12802000000</v>
      </c>
      <c r="T268" s="9">
        <v>13572000000</v>
      </c>
      <c r="U268" s="9">
        <v>14660000000</v>
      </c>
      <c r="V268" s="9">
        <v>12928741230.119635</v>
      </c>
      <c r="W268" s="9">
        <v>12238119835.178772</v>
      </c>
      <c r="X268" s="9">
        <v>14256680908.420578</v>
      </c>
      <c r="Y268" s="9">
        <v>17092852167.093142</v>
      </c>
      <c r="Z268" s="9">
        <v>17547939197.615181</v>
      </c>
      <c r="AA268" s="9">
        <v>22960516120.347168</v>
      </c>
      <c r="AB268" s="9">
        <v>22534909730.433052</v>
      </c>
      <c r="AC268" s="9">
        <v>24200461480.060867</v>
      </c>
      <c r="AD268" s="9">
        <v>21098801249.328419</v>
      </c>
      <c r="AE268" s="9">
        <v>23212671528.132328</v>
      </c>
      <c r="AF268" s="9">
        <v>26322264311.716259</v>
      </c>
      <c r="AG268" s="10" t="s">
        <v>465</v>
      </c>
    </row>
    <row r="269" spans="1:33" x14ac:dyDescent="0.25">
      <c r="A269" s="20" t="s">
        <v>47</v>
      </c>
      <c r="B269" s="8" t="s">
        <v>466</v>
      </c>
      <c r="C269" s="8" t="s">
        <v>143</v>
      </c>
      <c r="D269" s="8" t="s">
        <v>467</v>
      </c>
      <c r="E269" s="8" t="s">
        <v>48</v>
      </c>
      <c r="F269" s="8" t="s">
        <v>40</v>
      </c>
      <c r="G269" s="8" t="s">
        <v>41</v>
      </c>
      <c r="H269" s="8" t="s">
        <v>49</v>
      </c>
      <c r="I269" s="10" t="s">
        <v>50</v>
      </c>
      <c r="J269" s="9">
        <v>100420.68979188596</v>
      </c>
      <c r="K269" s="9">
        <v>124260.35910736438</v>
      </c>
      <c r="L269" s="9">
        <v>255762.35975311542</v>
      </c>
      <c r="M269" s="9">
        <v>65637.513861243642</v>
      </c>
      <c r="N269" s="9">
        <v>98628.510854835578</v>
      </c>
      <c r="O269" s="9">
        <v>196190.51615718834</v>
      </c>
      <c r="P269" s="9">
        <v>1549627.4168358445</v>
      </c>
      <c r="Q269" s="9">
        <v>1265512.3156031708</v>
      </c>
      <c r="R269" s="9">
        <v>679051.46139673179</v>
      </c>
      <c r="S269" s="9">
        <v>374432.52223052218</v>
      </c>
      <c r="T269" s="9">
        <v>333497.88599792786</v>
      </c>
      <c r="U269" s="9">
        <v>862790.58301013429</v>
      </c>
      <c r="V269" s="9">
        <v>1273982.8502703295</v>
      </c>
      <c r="W269" s="9">
        <v>3478130.4392790478</v>
      </c>
      <c r="X269" s="9">
        <v>3449132.900736351</v>
      </c>
      <c r="Y269" s="9">
        <v>6086372.2759978091</v>
      </c>
      <c r="Z269" s="9">
        <v>6984130.8890745528</v>
      </c>
      <c r="AA269" s="9">
        <v>6304945.8612745078</v>
      </c>
      <c r="AB269" s="9">
        <v>9544495.6807071399</v>
      </c>
      <c r="AC269" s="9">
        <v>8806750.7775557358</v>
      </c>
      <c r="AD269" s="9">
        <v>11644522.847056979</v>
      </c>
      <c r="AE269" s="9">
        <v>13042730.706637999</v>
      </c>
      <c r="AF269" s="9">
        <v>12884622.286248522</v>
      </c>
      <c r="AG269" s="10" t="s">
        <v>468</v>
      </c>
    </row>
    <row r="270" spans="1:33" x14ac:dyDescent="0.25">
      <c r="A270" s="20" t="s">
        <v>36</v>
      </c>
      <c r="B270" s="8" t="s">
        <v>466</v>
      </c>
      <c r="C270" s="8" t="s">
        <v>143</v>
      </c>
      <c r="D270" s="8" t="s">
        <v>467</v>
      </c>
      <c r="E270" s="8" t="s">
        <v>48</v>
      </c>
      <c r="F270" s="8" t="s">
        <v>40</v>
      </c>
      <c r="G270" s="8" t="s">
        <v>41</v>
      </c>
      <c r="H270" s="8" t="s">
        <v>52</v>
      </c>
      <c r="I270" s="10" t="s">
        <v>50</v>
      </c>
      <c r="J270" s="9">
        <v>183095579.31020811</v>
      </c>
      <c r="K270" s="9">
        <v>184107739.64089262</v>
      </c>
      <c r="L270" s="9">
        <v>243605237.64024687</v>
      </c>
      <c r="M270" s="9">
        <v>279420362.48613876</v>
      </c>
      <c r="N270" s="9">
        <v>284055371.48914516</v>
      </c>
      <c r="O270" s="9">
        <v>325977809.48384279</v>
      </c>
      <c r="P270" s="9">
        <v>342909372.58316416</v>
      </c>
      <c r="Q270" s="9">
        <v>307983487.68439686</v>
      </c>
      <c r="R270" s="9">
        <v>231471948.53860328</v>
      </c>
      <c r="S270" s="9">
        <v>189707567.47776949</v>
      </c>
      <c r="T270" s="9">
        <v>224667783.39024511</v>
      </c>
      <c r="U270" s="9">
        <v>256310100.06146356</v>
      </c>
      <c r="V270" s="9">
        <v>232278682.45186529</v>
      </c>
      <c r="W270" s="9">
        <v>208477784.87505066</v>
      </c>
      <c r="X270" s="9">
        <v>183383936.24878052</v>
      </c>
      <c r="Y270" s="9">
        <v>171380632.17892027</v>
      </c>
      <c r="Z270" s="9">
        <v>151212991.23312792</v>
      </c>
      <c r="AA270" s="9">
        <v>129320280.49171014</v>
      </c>
      <c r="AB270" s="9">
        <v>184587347.53632084</v>
      </c>
      <c r="AC270" s="9">
        <v>136269834.28158015</v>
      </c>
      <c r="AD270" s="9">
        <v>133972043.69322149</v>
      </c>
      <c r="AE270" s="9">
        <v>131736885.26806884</v>
      </c>
      <c r="AF270" s="9">
        <v>111395947.2061609</v>
      </c>
      <c r="AG270" s="10" t="s">
        <v>469</v>
      </c>
    </row>
    <row r="271" spans="1:33" x14ac:dyDescent="0.25">
      <c r="A271" s="20" t="s">
        <v>47</v>
      </c>
      <c r="B271" s="8" t="s">
        <v>466</v>
      </c>
      <c r="C271" s="8" t="s">
        <v>143</v>
      </c>
      <c r="D271" s="8" t="s">
        <v>467</v>
      </c>
      <c r="E271" s="8" t="s">
        <v>48</v>
      </c>
      <c r="F271" s="8" t="s">
        <v>40</v>
      </c>
      <c r="G271" s="8" t="s">
        <v>41</v>
      </c>
      <c r="H271" s="8" t="s">
        <v>61</v>
      </c>
      <c r="I271" s="10" t="s">
        <v>50</v>
      </c>
      <c r="J271" s="9"/>
      <c r="K271" s="9"/>
      <c r="L271" s="9"/>
      <c r="M271" s="9"/>
      <c r="N271" s="9"/>
      <c r="O271" s="9"/>
      <c r="P271" s="9"/>
      <c r="Q271" s="9"/>
      <c r="R271" s="9"/>
      <c r="S271" s="9"/>
      <c r="T271" s="9">
        <v>121718.72375693095</v>
      </c>
      <c r="U271" s="9">
        <v>124109.35552630688</v>
      </c>
      <c r="V271" s="9">
        <v>562178.17703882745</v>
      </c>
      <c r="W271" s="9">
        <v>6790008.4480498238</v>
      </c>
      <c r="X271" s="9">
        <v>5826767.1334102629</v>
      </c>
      <c r="Y271" s="9">
        <v>7949363.7487328239</v>
      </c>
      <c r="Z271" s="9">
        <v>10931463.519429283</v>
      </c>
      <c r="AA271" s="9">
        <v>12458781.671538586</v>
      </c>
      <c r="AB271" s="9">
        <v>19850577.791102715</v>
      </c>
      <c r="AC271" s="9">
        <v>25720538.674008925</v>
      </c>
      <c r="AD271" s="9">
        <v>25740891.008864764</v>
      </c>
      <c r="AE271" s="9">
        <v>42311261.848190039</v>
      </c>
      <c r="AF271" s="9">
        <v>63183720.933966957</v>
      </c>
      <c r="AG271" s="10" t="s">
        <v>470</v>
      </c>
    </row>
    <row r="272" spans="1:33" x14ac:dyDescent="0.25">
      <c r="A272" s="20" t="s">
        <v>36</v>
      </c>
      <c r="B272" s="8" t="s">
        <v>471</v>
      </c>
      <c r="C272" s="8" t="s">
        <v>143</v>
      </c>
      <c r="D272" s="8" t="s">
        <v>472</v>
      </c>
      <c r="E272" s="8" t="s">
        <v>473</v>
      </c>
      <c r="F272" s="8" t="s">
        <v>474</v>
      </c>
      <c r="G272" s="8" t="s">
        <v>41</v>
      </c>
      <c r="H272" s="8" t="s">
        <v>52</v>
      </c>
      <c r="I272" s="10" t="s">
        <v>50</v>
      </c>
      <c r="J272" s="9">
        <v>4977111.7900450518</v>
      </c>
      <c r="K272" s="9">
        <v>5227842.1826527501</v>
      </c>
      <c r="L272" s="9">
        <v>5488507.9951417223</v>
      </c>
      <c r="M272" s="9">
        <v>5759873.9903000863</v>
      </c>
      <c r="N272" s="9">
        <v>6042779.5840225061</v>
      </c>
      <c r="O272" s="9">
        <v>6338147.1861515827</v>
      </c>
      <c r="P272" s="9">
        <v>6646991.6163536003</v>
      </c>
      <c r="Q272" s="9">
        <v>6464179.9660683768</v>
      </c>
      <c r="R272" s="9">
        <v>6471065.4190530321</v>
      </c>
      <c r="S272" s="9">
        <v>5913345.4510263754</v>
      </c>
      <c r="T272" s="9">
        <v>35656470.301070862</v>
      </c>
      <c r="U272" s="9">
        <v>35906777.311771028</v>
      </c>
      <c r="V272" s="9">
        <v>38391204.69539877</v>
      </c>
      <c r="W272" s="9">
        <v>40177334.391884245</v>
      </c>
      <c r="X272" s="9">
        <v>38910407.626573086</v>
      </c>
      <c r="Y272" s="9">
        <v>38533185.961318627</v>
      </c>
      <c r="Z272" s="9">
        <v>39491791.162635244</v>
      </c>
      <c r="AA272" s="9">
        <v>40589671.477748379</v>
      </c>
      <c r="AB272" s="9">
        <v>41696353.217053562</v>
      </c>
      <c r="AC272" s="9">
        <v>42811897.324765705</v>
      </c>
      <c r="AD272" s="9">
        <v>43627984.318267897</v>
      </c>
      <c r="AE272" s="9">
        <v>44719223.817324951</v>
      </c>
      <c r="AF272" s="9">
        <v>45835489.217338644</v>
      </c>
      <c r="AG272" s="10" t="s">
        <v>475</v>
      </c>
    </row>
    <row r="273" spans="1:33" x14ac:dyDescent="0.25">
      <c r="A273" s="20" t="s">
        <v>36</v>
      </c>
      <c r="B273" s="8" t="s">
        <v>471</v>
      </c>
      <c r="C273" s="8" t="s">
        <v>143</v>
      </c>
      <c r="D273" s="8" t="s">
        <v>472</v>
      </c>
      <c r="E273" s="8" t="s">
        <v>473</v>
      </c>
      <c r="F273" s="8" t="s">
        <v>474</v>
      </c>
      <c r="G273" s="8" t="s">
        <v>41</v>
      </c>
      <c r="H273" s="8" t="s">
        <v>127</v>
      </c>
      <c r="I273" s="10" t="s">
        <v>50</v>
      </c>
      <c r="J273" s="9">
        <v>31923959.751836609</v>
      </c>
      <c r="K273" s="9">
        <v>33625408.899010919</v>
      </c>
      <c r="L273" s="9">
        <v>35394434.060581431</v>
      </c>
      <c r="M273" s="9">
        <v>37236952.733362585</v>
      </c>
      <c r="N273" s="9">
        <v>39159548.436749808</v>
      </c>
      <c r="O273" s="9">
        <v>41169556.003379487</v>
      </c>
      <c r="P273" s="9">
        <v>43275158.792228527</v>
      </c>
      <c r="Q273" s="9">
        <v>41509767.268844701</v>
      </c>
      <c r="R273" s="9">
        <v>40992351.213959701</v>
      </c>
      <c r="S273" s="9">
        <v>35900300.308165647</v>
      </c>
      <c r="T273" s="9"/>
      <c r="U273" s="9"/>
      <c r="V273" s="9"/>
      <c r="W273" s="9"/>
      <c r="X273" s="9"/>
      <c r="Y273" s="9"/>
      <c r="Z273" s="9"/>
      <c r="AA273" s="9"/>
      <c r="AB273" s="9"/>
      <c r="AC273" s="9"/>
      <c r="AD273" s="9"/>
      <c r="AE273" s="9"/>
      <c r="AF273" s="9"/>
      <c r="AG273" s="10" t="s">
        <v>476</v>
      </c>
    </row>
    <row r="274" spans="1:33" x14ac:dyDescent="0.25">
      <c r="A274" s="20" t="s">
        <v>36</v>
      </c>
      <c r="B274" s="8" t="s">
        <v>471</v>
      </c>
      <c r="C274" s="8" t="s">
        <v>143</v>
      </c>
      <c r="D274" s="8" t="s">
        <v>472</v>
      </c>
      <c r="E274" s="8" t="s">
        <v>473</v>
      </c>
      <c r="F274" s="8" t="s">
        <v>477</v>
      </c>
      <c r="G274" s="8" t="s">
        <v>41</v>
      </c>
      <c r="H274" s="8" t="s">
        <v>52</v>
      </c>
      <c r="I274" s="10" t="s">
        <v>50</v>
      </c>
      <c r="J274" s="9">
        <v>734060.57053953584</v>
      </c>
      <c r="K274" s="9">
        <v>774270.15972716978</v>
      </c>
      <c r="L274" s="9">
        <v>816514.47996449412</v>
      </c>
      <c r="M274" s="9">
        <v>861001.62370472646</v>
      </c>
      <c r="N274" s="9">
        <v>907966.14323188609</v>
      </c>
      <c r="O274" s="9">
        <v>957672.64580079576</v>
      </c>
      <c r="P274" s="9">
        <v>1010419.9051393148</v>
      </c>
      <c r="Q274" s="9">
        <v>980819.21959311806</v>
      </c>
      <c r="R274" s="9">
        <v>1020177.7470300583</v>
      </c>
      <c r="S274" s="9">
        <v>935780.79022754857</v>
      </c>
      <c r="T274" s="9">
        <v>75154482.026319221</v>
      </c>
      <c r="U274" s="9">
        <v>72684654.845550492</v>
      </c>
      <c r="V274" s="9">
        <v>74851326.015957057</v>
      </c>
      <c r="W274" s="9">
        <v>103137835.65232371</v>
      </c>
      <c r="X274" s="9">
        <v>110080720.28618783</v>
      </c>
      <c r="Y274" s="9">
        <v>109153576.99994583</v>
      </c>
      <c r="Z274" s="9">
        <v>112764070.42174755</v>
      </c>
      <c r="AA274" s="9">
        <v>116875696.70244373</v>
      </c>
      <c r="AB274" s="9">
        <v>121004075.80195133</v>
      </c>
      <c r="AC274" s="9">
        <v>125150543.03593369</v>
      </c>
      <c r="AD274" s="9">
        <v>129822414.70863001</v>
      </c>
      <c r="AE274" s="9">
        <v>135646576.03704906</v>
      </c>
      <c r="AF274" s="9">
        <v>141508592.22824356</v>
      </c>
      <c r="AG274" s="10" t="s">
        <v>478</v>
      </c>
    </row>
    <row r="275" spans="1:33" x14ac:dyDescent="0.25">
      <c r="A275" s="20" t="s">
        <v>36</v>
      </c>
      <c r="B275" s="8" t="s">
        <v>471</v>
      </c>
      <c r="C275" s="8" t="s">
        <v>143</v>
      </c>
      <c r="D275" s="8" t="s">
        <v>472</v>
      </c>
      <c r="E275" s="8" t="s">
        <v>473</v>
      </c>
      <c r="F275" s="8" t="s">
        <v>477</v>
      </c>
      <c r="G275" s="8" t="s">
        <v>41</v>
      </c>
      <c r="H275" s="8" t="s">
        <v>127</v>
      </c>
      <c r="I275" s="10" t="s">
        <v>50</v>
      </c>
      <c r="J275" s="9">
        <v>37406531.875894703</v>
      </c>
      <c r="K275" s="9">
        <v>39267227.283386469</v>
      </c>
      <c r="L275" s="9">
        <v>41202180.019975558</v>
      </c>
      <c r="M275" s="9">
        <v>43216737.104150988</v>
      </c>
      <c r="N275" s="9">
        <v>45316738.988761663</v>
      </c>
      <c r="O275" s="9">
        <v>47508570.816385724</v>
      </c>
      <c r="P275" s="9">
        <v>49799219.983175062</v>
      </c>
      <c r="Q275" s="9">
        <v>48441541.20434054</v>
      </c>
      <c r="R275" s="9">
        <v>47228012.216232352</v>
      </c>
      <c r="S275" s="9">
        <v>41013049.674435057</v>
      </c>
      <c r="T275" s="9">
        <v>20862646.213058878</v>
      </c>
      <c r="U275" s="9">
        <v>20651478.643855456</v>
      </c>
      <c r="V275" s="9">
        <v>12936460.152908288</v>
      </c>
      <c r="W275" s="9"/>
      <c r="X275" s="9"/>
      <c r="Y275" s="9"/>
      <c r="Z275" s="9"/>
      <c r="AA275" s="9"/>
      <c r="AB275" s="9"/>
      <c r="AC275" s="9"/>
      <c r="AD275" s="9"/>
      <c r="AE275" s="9"/>
      <c r="AF275" s="9"/>
      <c r="AG275" s="10" t="s">
        <v>479</v>
      </c>
    </row>
    <row r="276" spans="1:33" x14ac:dyDescent="0.25">
      <c r="A276" s="20" t="s">
        <v>36</v>
      </c>
      <c r="B276" s="8" t="s">
        <v>480</v>
      </c>
      <c r="C276" s="8" t="s">
        <v>143</v>
      </c>
      <c r="D276" s="8" t="s">
        <v>472</v>
      </c>
      <c r="E276" s="8" t="s">
        <v>481</v>
      </c>
      <c r="F276" s="8" t="s">
        <v>474</v>
      </c>
      <c r="G276" s="8" t="s">
        <v>41</v>
      </c>
      <c r="H276" s="8" t="s">
        <v>52</v>
      </c>
      <c r="I276" s="10" t="s">
        <v>50</v>
      </c>
      <c r="J276" s="9">
        <v>529454.91531632305</v>
      </c>
      <c r="K276" s="9">
        <v>555357.32766114268</v>
      </c>
      <c r="L276" s="9">
        <v>582120.5843641453</v>
      </c>
      <c r="M276" s="9">
        <v>609804.77858953178</v>
      </c>
      <c r="N276" s="9">
        <v>638475.20389028336</v>
      </c>
      <c r="O276" s="9">
        <v>668202.89466712333</v>
      </c>
      <c r="P276" s="9">
        <v>699065.23316852713</v>
      </c>
      <c r="Q276" s="9">
        <v>662339.83568442694</v>
      </c>
      <c r="R276" s="9">
        <v>646164.46223207854</v>
      </c>
      <c r="S276" s="9">
        <v>575618.56151944061</v>
      </c>
      <c r="T276" s="9">
        <v>4257286.1286039501</v>
      </c>
      <c r="U276" s="9">
        <v>4287172.1087794509</v>
      </c>
      <c r="V276" s="9">
        <v>4583806.0197788952</v>
      </c>
      <c r="W276" s="9">
        <v>4797065.0753312008</v>
      </c>
      <c r="X276" s="9">
        <v>4645797.4456871552</v>
      </c>
      <c r="Y276" s="9">
        <v>4600758.1989715761</v>
      </c>
      <c r="Z276" s="9">
        <v>4715213.0676647983</v>
      </c>
      <c r="AA276" s="9">
        <v>4846297.0083053866</v>
      </c>
      <c r="AB276" s="9">
        <v>4978431.8151929248</v>
      </c>
      <c r="AC276" s="9">
        <v>5111624.7649018634</v>
      </c>
      <c r="AD276" s="9">
        <v>5209063.3449922381</v>
      </c>
      <c r="AE276" s="9">
        <v>5339354.3901544064</v>
      </c>
      <c r="AF276" s="9">
        <v>5472633.4602135671</v>
      </c>
      <c r="AG276" s="10" t="s">
        <v>482</v>
      </c>
    </row>
    <row r="277" spans="1:33" x14ac:dyDescent="0.25">
      <c r="A277" s="20" t="s">
        <v>36</v>
      </c>
      <c r="B277" s="8" t="s">
        <v>480</v>
      </c>
      <c r="C277" s="8" t="s">
        <v>143</v>
      </c>
      <c r="D277" s="8" t="s">
        <v>472</v>
      </c>
      <c r="E277" s="8" t="s">
        <v>481</v>
      </c>
      <c r="F277" s="8" t="s">
        <v>474</v>
      </c>
      <c r="G277" s="8" t="s">
        <v>41</v>
      </c>
      <c r="H277" s="8" t="s">
        <v>127</v>
      </c>
      <c r="I277" s="10" t="s">
        <v>50</v>
      </c>
      <c r="J277" s="9">
        <v>4350138.5056336634</v>
      </c>
      <c r="K277" s="9">
        <v>4570473.1090049092</v>
      </c>
      <c r="L277" s="9">
        <v>4797856.631970251</v>
      </c>
      <c r="M277" s="9">
        <v>5032795.0867584543</v>
      </c>
      <c r="N277" s="9">
        <v>5275841.2786015505</v>
      </c>
      <c r="O277" s="9">
        <v>5527600.1470718989</v>
      </c>
      <c r="P277" s="9">
        <v>5788734.8127990542</v>
      </c>
      <c r="Q277" s="9">
        <v>5438830.0706066024</v>
      </c>
      <c r="R277" s="9">
        <v>5260194.0868221195</v>
      </c>
      <c r="S277" s="9">
        <v>4483773.4747543521</v>
      </c>
      <c r="T277" s="9"/>
      <c r="U277" s="9"/>
      <c r="V277" s="9"/>
      <c r="W277" s="9"/>
      <c r="X277" s="9"/>
      <c r="Y277" s="9"/>
      <c r="Z277" s="9"/>
      <c r="AA277" s="9"/>
      <c r="AB277" s="9"/>
      <c r="AC277" s="9"/>
      <c r="AD277" s="9"/>
      <c r="AE277" s="9"/>
      <c r="AF277" s="9"/>
      <c r="AG277" s="10" t="s">
        <v>483</v>
      </c>
    </row>
    <row r="278" spans="1:33" x14ac:dyDescent="0.25">
      <c r="A278" s="20" t="s">
        <v>36</v>
      </c>
      <c r="B278" s="8" t="s">
        <v>480</v>
      </c>
      <c r="C278" s="8" t="s">
        <v>143</v>
      </c>
      <c r="D278" s="8" t="s">
        <v>472</v>
      </c>
      <c r="E278" s="8" t="s">
        <v>481</v>
      </c>
      <c r="F278" s="8" t="s">
        <v>477</v>
      </c>
      <c r="G278" s="8" t="s">
        <v>41</v>
      </c>
      <c r="H278" s="8" t="s">
        <v>52</v>
      </c>
      <c r="I278" s="10" t="s">
        <v>50</v>
      </c>
      <c r="J278" s="9">
        <v>150206.33557101121</v>
      </c>
      <c r="K278" s="9">
        <v>159016.60005900168</v>
      </c>
      <c r="L278" s="9">
        <v>168254.78916109557</v>
      </c>
      <c r="M278" s="9">
        <v>177966.85981577993</v>
      </c>
      <c r="N278" s="9">
        <v>188204.72132491926</v>
      </c>
      <c r="O278" s="9">
        <v>199027.06091665869</v>
      </c>
      <c r="P278" s="9">
        <v>210500.28888837469</v>
      </c>
      <c r="Q278" s="9">
        <v>202340.89072062369</v>
      </c>
      <c r="R278" s="9">
        <v>203684.14515995482</v>
      </c>
      <c r="S278" s="9">
        <v>184564.51977676479</v>
      </c>
      <c r="T278" s="9">
        <v>14409106.452370239</v>
      </c>
      <c r="U278" s="9">
        <v>13935575.109898994</v>
      </c>
      <c r="V278" s="9">
        <v>14350983.408910843</v>
      </c>
      <c r="W278" s="9">
        <v>19774257.144915931</v>
      </c>
      <c r="X278" s="9">
        <v>21105392.176101957</v>
      </c>
      <c r="Y278" s="9">
        <v>20927634.230762344</v>
      </c>
      <c r="Z278" s="9">
        <v>21619861.529223457</v>
      </c>
      <c r="AA278" s="9">
        <v>22408169.281117309</v>
      </c>
      <c r="AB278" s="9">
        <v>23199688.992472816</v>
      </c>
      <c r="AC278" s="9">
        <v>23994676.678700153</v>
      </c>
      <c r="AD278" s="9">
        <v>24890398.323619738</v>
      </c>
      <c r="AE278" s="9">
        <v>26007044.441246878</v>
      </c>
      <c r="AF278" s="9">
        <v>27130948.33955143</v>
      </c>
      <c r="AG278" s="10" t="s">
        <v>484</v>
      </c>
    </row>
    <row r="279" spans="1:33" x14ac:dyDescent="0.25">
      <c r="A279" s="20" t="s">
        <v>36</v>
      </c>
      <c r="B279" s="8" t="s">
        <v>480</v>
      </c>
      <c r="C279" s="8" t="s">
        <v>143</v>
      </c>
      <c r="D279" s="8" t="s">
        <v>472</v>
      </c>
      <c r="E279" s="8" t="s">
        <v>481</v>
      </c>
      <c r="F279" s="8" t="s">
        <v>477</v>
      </c>
      <c r="G279" s="8" t="s">
        <v>41</v>
      </c>
      <c r="H279" s="8" t="s">
        <v>127</v>
      </c>
      <c r="I279" s="10" t="s">
        <v>50</v>
      </c>
      <c r="J279" s="9">
        <v>7310477.9187392518</v>
      </c>
      <c r="K279" s="9">
        <v>7682302.4689088315</v>
      </c>
      <c r="L279" s="9">
        <v>8067972.2008218067</v>
      </c>
      <c r="M279" s="9">
        <v>8468523.1493549142</v>
      </c>
      <c r="N279" s="9">
        <v>8885090.0224892013</v>
      </c>
      <c r="O279" s="9">
        <v>9318917.1094644144</v>
      </c>
      <c r="P279" s="9">
        <v>9771370.5872472711</v>
      </c>
      <c r="Q279" s="9">
        <v>9378139.1520500947</v>
      </c>
      <c r="R279" s="9">
        <v>9187645.6854926124</v>
      </c>
      <c r="S279" s="9">
        <v>7904724.6433196692</v>
      </c>
      <c r="T279" s="9">
        <v>3999922.3207583199</v>
      </c>
      <c r="U279" s="9">
        <v>3959435.8999634185</v>
      </c>
      <c r="V279" s="9">
        <v>2480262.3401066451</v>
      </c>
      <c r="W279" s="9"/>
      <c r="X279" s="9"/>
      <c r="Y279" s="9"/>
      <c r="Z279" s="9"/>
      <c r="AA279" s="9"/>
      <c r="AB279" s="9"/>
      <c r="AC279" s="9"/>
      <c r="AD279" s="9"/>
      <c r="AE279" s="9"/>
      <c r="AF279" s="9"/>
      <c r="AG279" s="10" t="s">
        <v>485</v>
      </c>
    </row>
    <row r="280" spans="1:33" x14ac:dyDescent="0.25">
      <c r="A280" s="20" t="s">
        <v>47</v>
      </c>
      <c r="B280" s="8" t="s">
        <v>480</v>
      </c>
      <c r="C280" s="8" t="s">
        <v>143</v>
      </c>
      <c r="D280" s="8" t="s">
        <v>472</v>
      </c>
      <c r="E280" s="8" t="s">
        <v>408</v>
      </c>
      <c r="F280" s="8" t="s">
        <v>486</v>
      </c>
      <c r="G280" s="8" t="s">
        <v>41</v>
      </c>
      <c r="H280" s="8" t="s">
        <v>49</v>
      </c>
      <c r="I280" s="10" t="s">
        <v>50</v>
      </c>
      <c r="J280" s="9">
        <v>45108.662949334648</v>
      </c>
      <c r="K280" s="9">
        <v>57606.402397556463</v>
      </c>
      <c r="L280" s="9">
        <v>89833.475386711551</v>
      </c>
      <c r="M280" s="9">
        <v>20222.019380069745</v>
      </c>
      <c r="N280" s="9">
        <v>29729.163297822557</v>
      </c>
      <c r="O280" s="9">
        <v>52313.717024837759</v>
      </c>
      <c r="P280" s="9">
        <v>392767.6959781351</v>
      </c>
      <c r="Q280" s="9">
        <v>358585.40312094631</v>
      </c>
      <c r="R280" s="9">
        <v>257515.55144473491</v>
      </c>
      <c r="S280" s="9">
        <v>174299.13208385484</v>
      </c>
      <c r="T280" s="9">
        <v>132192.66529642857</v>
      </c>
      <c r="U280" s="9">
        <v>301069.11014294525</v>
      </c>
      <c r="V280" s="9">
        <v>491841.61608410248</v>
      </c>
      <c r="W280" s="9">
        <v>1444471.4737931655</v>
      </c>
      <c r="X280" s="9">
        <v>1637011.502215618</v>
      </c>
      <c r="Y280" s="9">
        <v>3005278.7924067252</v>
      </c>
      <c r="Z280" s="9">
        <v>3807865.6311824988</v>
      </c>
      <c r="AA280" s="9">
        <v>3955165.0877072825</v>
      </c>
      <c r="AB280" s="9">
        <v>4169593.930692554</v>
      </c>
      <c r="AC280" s="9">
        <v>4847603.4066546764</v>
      </c>
      <c r="AD280" s="9">
        <v>6426838.9059273014</v>
      </c>
      <c r="AE280" s="9">
        <v>6620267.7020126572</v>
      </c>
      <c r="AF280" s="9">
        <v>6554774.6443343861</v>
      </c>
      <c r="AG280" s="10" t="s">
        <v>487</v>
      </c>
    </row>
    <row r="281" spans="1:33" x14ac:dyDescent="0.25">
      <c r="A281" s="35" t="s">
        <v>36</v>
      </c>
      <c r="B281" s="36" t="s">
        <v>480</v>
      </c>
      <c r="C281" s="36" t="s">
        <v>143</v>
      </c>
      <c r="D281" s="36" t="s">
        <v>472</v>
      </c>
      <c r="E281" s="36" t="s">
        <v>408</v>
      </c>
      <c r="F281" s="36" t="s">
        <v>486</v>
      </c>
      <c r="G281" s="36" t="s">
        <v>41</v>
      </c>
      <c r="H281" s="36" t="s">
        <v>52</v>
      </c>
      <c r="I281" s="37" t="s">
        <v>50</v>
      </c>
      <c r="J281" s="38">
        <v>82245967.35726361</v>
      </c>
      <c r="K281" s="38">
        <v>85351310.831913233</v>
      </c>
      <c r="L281" s="38">
        <v>85563431.385108545</v>
      </c>
      <c r="M281" s="38">
        <v>86085588.148962095</v>
      </c>
      <c r="N281" s="38">
        <v>85621575.865153745</v>
      </c>
      <c r="O281" s="38">
        <v>86921178.534701586</v>
      </c>
      <c r="P281" s="38">
        <v>86913617.257627949</v>
      </c>
      <c r="Q281" s="38">
        <v>87267726.852003872</v>
      </c>
      <c r="R281" s="38">
        <v>87780720.402691722</v>
      </c>
      <c r="S281" s="38">
        <v>88309274.429845884</v>
      </c>
      <c r="T281" s="38">
        <v>89054336.8925035</v>
      </c>
      <c r="U281" s="38">
        <v>89438915.150106251</v>
      </c>
      <c r="V281" s="38">
        <v>89674929.717279717</v>
      </c>
      <c r="W281" s="38">
        <v>86581057.964582756</v>
      </c>
      <c r="X281" s="38">
        <v>87036835.517918035</v>
      </c>
      <c r="Y281" s="38">
        <v>84622917.554304406</v>
      </c>
      <c r="Z281" s="38">
        <v>82443866.166034251</v>
      </c>
      <c r="AA281" s="38">
        <v>81124099.998208687</v>
      </c>
      <c r="AB281" s="38">
        <v>80638549.140509218</v>
      </c>
      <c r="AC281" s="38">
        <v>75008607.552648053</v>
      </c>
      <c r="AD281" s="38">
        <v>73941779.669555143</v>
      </c>
      <c r="AE281" s="38">
        <v>66867396.584373035</v>
      </c>
      <c r="AF281" s="9">
        <v>56670293.781747542</v>
      </c>
      <c r="AG281" s="37" t="s">
        <v>488</v>
      </c>
    </row>
    <row r="282" spans="1:33" x14ac:dyDescent="0.25">
      <c r="A282" s="35" t="s">
        <v>47</v>
      </c>
      <c r="B282" s="36" t="s">
        <v>480</v>
      </c>
      <c r="C282" s="36" t="s">
        <v>143</v>
      </c>
      <c r="D282" s="36" t="s">
        <v>472</v>
      </c>
      <c r="E282" s="36" t="s">
        <v>408</v>
      </c>
      <c r="F282" s="36" t="s">
        <v>486</v>
      </c>
      <c r="G282" s="36" t="s">
        <v>41</v>
      </c>
      <c r="H282" s="36" t="s">
        <v>61</v>
      </c>
      <c r="I282" s="37" t="s">
        <v>50</v>
      </c>
      <c r="J282" s="38"/>
      <c r="K282" s="38"/>
      <c r="L282" s="38"/>
      <c r="M282" s="38"/>
      <c r="N282" s="38"/>
      <c r="O282" s="38"/>
      <c r="P282" s="38"/>
      <c r="Q282" s="38"/>
      <c r="R282" s="38"/>
      <c r="S282" s="38"/>
      <c r="T282" s="38">
        <v>48247.149938480863</v>
      </c>
      <c r="U282" s="38">
        <v>43307.720279418892</v>
      </c>
      <c r="V282" s="38">
        <v>217037.94761704979</v>
      </c>
      <c r="W282" s="38">
        <v>2819898.1266658832</v>
      </c>
      <c r="X282" s="38">
        <v>2765473.2631752654</v>
      </c>
      <c r="Y282" s="38">
        <v>3925171.3835195866</v>
      </c>
      <c r="Z282" s="38">
        <v>5960017.7739045387</v>
      </c>
      <c r="AA282" s="38">
        <v>7815537.1016422696</v>
      </c>
      <c r="AB282" s="38">
        <v>8671893.3558561839</v>
      </c>
      <c r="AC282" s="38">
        <v>14157658.601498894</v>
      </c>
      <c r="AD282" s="38">
        <v>14206898.984342454</v>
      </c>
      <c r="AE282" s="38">
        <v>21476475.022397887</v>
      </c>
      <c r="AF282" s="9">
        <v>32143359.945808038</v>
      </c>
      <c r="AG282" s="37" t="s">
        <v>489</v>
      </c>
    </row>
    <row r="283" spans="1:33" x14ac:dyDescent="0.25">
      <c r="A283" s="35" t="s">
        <v>36</v>
      </c>
      <c r="B283" s="36" t="s">
        <v>480</v>
      </c>
      <c r="C283" s="36" t="s">
        <v>143</v>
      </c>
      <c r="D283" s="36" t="s">
        <v>472</v>
      </c>
      <c r="E283" s="36" t="s">
        <v>408</v>
      </c>
      <c r="F283" s="36" t="s">
        <v>474</v>
      </c>
      <c r="G283" s="36" t="s">
        <v>41</v>
      </c>
      <c r="H283" s="36" t="s">
        <v>52</v>
      </c>
      <c r="I283" s="37" t="s">
        <v>50</v>
      </c>
      <c r="J283" s="38">
        <v>1738264.1100502235</v>
      </c>
      <c r="K283" s="38">
        <v>1826661.7665941983</v>
      </c>
      <c r="L283" s="38">
        <v>1918263.9752725251</v>
      </c>
      <c r="M283" s="38">
        <v>2013305.9084277928</v>
      </c>
      <c r="N283" s="38">
        <v>2112044.6312169838</v>
      </c>
      <c r="O283" s="38">
        <v>2214761.4912065729</v>
      </c>
      <c r="P283" s="38">
        <v>2321764.8122940613</v>
      </c>
      <c r="Q283" s="38">
        <v>2218658.0041452362</v>
      </c>
      <c r="R283" s="38">
        <v>2182584.459263064</v>
      </c>
      <c r="S283" s="38">
        <v>1960144.6305860002</v>
      </c>
      <c r="T283" s="38">
        <v>15451682.262796948</v>
      </c>
      <c r="U283" s="38">
        <v>15560152.460907763</v>
      </c>
      <c r="V283" s="38">
        <v>16636775.64353543</v>
      </c>
      <c r="W283" s="38">
        <v>17410792.485842187</v>
      </c>
      <c r="X283" s="38">
        <v>16861771.518188156</v>
      </c>
      <c r="Y283" s="38">
        <v>16698303.029441528</v>
      </c>
      <c r="Z283" s="38">
        <v>17113713.272270977</v>
      </c>
      <c r="AA283" s="38">
        <v>17589478.193713527</v>
      </c>
      <c r="AB283" s="38">
        <v>18069057.20019947</v>
      </c>
      <c r="AC283" s="38">
        <v>18552476.701820351</v>
      </c>
      <c r="AD283" s="38">
        <v>18906126.87571371</v>
      </c>
      <c r="AE283" s="38">
        <v>19379014.008670811</v>
      </c>
      <c r="AF283" s="9">
        <v>19862746.081316467</v>
      </c>
      <c r="AG283" s="37" t="s">
        <v>490</v>
      </c>
    </row>
    <row r="284" spans="1:33" x14ac:dyDescent="0.25">
      <c r="A284" s="35" t="s">
        <v>36</v>
      </c>
      <c r="B284" s="36" t="s">
        <v>480</v>
      </c>
      <c r="C284" s="36" t="s">
        <v>143</v>
      </c>
      <c r="D284" s="36" t="s">
        <v>472</v>
      </c>
      <c r="E284" s="36" t="s">
        <v>408</v>
      </c>
      <c r="F284" s="36" t="s">
        <v>474</v>
      </c>
      <c r="G284" s="36" t="s">
        <v>41</v>
      </c>
      <c r="H284" s="36" t="s">
        <v>127</v>
      </c>
      <c r="I284" s="37" t="s">
        <v>50</v>
      </c>
      <c r="J284" s="38">
        <v>15469282.50371244</v>
      </c>
      <c r="K284" s="38">
        <v>16270601.948073877</v>
      </c>
      <c r="L284" s="38">
        <v>17099183.826245628</v>
      </c>
      <c r="M284" s="38">
        <v>17957123.180732422</v>
      </c>
      <c r="N284" s="38">
        <v>18846725.764853392</v>
      </c>
      <c r="O284" s="38">
        <v>19770533.518400326</v>
      </c>
      <c r="P284" s="38">
        <v>20731353.515982367</v>
      </c>
      <c r="Q284" s="38">
        <v>19579264.491292406</v>
      </c>
      <c r="R284" s="38">
        <v>19034577.697504364</v>
      </c>
      <c r="S284" s="38">
        <v>16303243.818643697</v>
      </c>
      <c r="T284" s="38"/>
      <c r="U284" s="38"/>
      <c r="V284" s="38"/>
      <c r="W284" s="38"/>
      <c r="X284" s="38"/>
      <c r="Y284" s="38"/>
      <c r="Z284" s="38"/>
      <c r="AA284" s="38"/>
      <c r="AB284" s="38"/>
      <c r="AC284" s="38"/>
      <c r="AD284" s="38"/>
      <c r="AE284" s="38"/>
      <c r="AF284" s="9"/>
      <c r="AG284" s="37" t="s">
        <v>491</v>
      </c>
    </row>
    <row r="285" spans="1:33" x14ac:dyDescent="0.25">
      <c r="A285" s="35" t="s">
        <v>36</v>
      </c>
      <c r="B285" s="36" t="s">
        <v>480</v>
      </c>
      <c r="C285" s="36" t="s">
        <v>143</v>
      </c>
      <c r="D285" s="36" t="s">
        <v>472</v>
      </c>
      <c r="E285" s="36" t="s">
        <v>408</v>
      </c>
      <c r="F285" s="36" t="s">
        <v>477</v>
      </c>
      <c r="G285" s="36" t="s">
        <v>41</v>
      </c>
      <c r="H285" s="36" t="s">
        <v>52</v>
      </c>
      <c r="I285" s="37" t="s">
        <v>50</v>
      </c>
      <c r="J285" s="38">
        <v>332342.81087298371</v>
      </c>
      <c r="K285" s="38">
        <v>355981.26397859142</v>
      </c>
      <c r="L285" s="38">
        <v>380890.3504902657</v>
      </c>
      <c r="M285" s="38">
        <v>407219.70475902228</v>
      </c>
      <c r="N285" s="38">
        <v>435139.06799045362</v>
      </c>
      <c r="O285" s="38">
        <v>464841.13061745983</v>
      </c>
      <c r="P285" s="38">
        <v>496544.78911868186</v>
      </c>
      <c r="Q285" s="38">
        <v>480686.84147386759</v>
      </c>
      <c r="R285" s="38">
        <v>494448.84860297636</v>
      </c>
      <c r="S285" s="38">
        <v>451370.15779457771</v>
      </c>
      <c r="T285" s="38">
        <v>36566147.204242036</v>
      </c>
      <c r="U285" s="38">
        <v>35364461.531930439</v>
      </c>
      <c r="V285" s="38">
        <v>36418647.720487081</v>
      </c>
      <c r="W285" s="38">
        <v>50181348.857797422</v>
      </c>
      <c r="X285" s="38">
        <v>53559384.800551154</v>
      </c>
      <c r="Y285" s="38">
        <v>53108286.516455792</v>
      </c>
      <c r="Z285" s="38">
        <v>54864959.310705297</v>
      </c>
      <c r="AA285" s="38">
        <v>56865456.523580976</v>
      </c>
      <c r="AB285" s="38">
        <v>58874104.761149086</v>
      </c>
      <c r="AC285" s="38">
        <v>60891553.71651902</v>
      </c>
      <c r="AD285" s="38">
        <v>63164636.341761731</v>
      </c>
      <c r="AE285" s="38">
        <v>65998361.420216046</v>
      </c>
      <c r="AF285" s="9">
        <v>68850504.648158222</v>
      </c>
      <c r="AG285" s="37" t="s">
        <v>492</v>
      </c>
    </row>
    <row r="286" spans="1:33" x14ac:dyDescent="0.25">
      <c r="A286" s="35" t="s">
        <v>36</v>
      </c>
      <c r="B286" s="36" t="s">
        <v>480</v>
      </c>
      <c r="C286" s="36" t="s">
        <v>143</v>
      </c>
      <c r="D286" s="36" t="s">
        <v>472</v>
      </c>
      <c r="E286" s="36" t="s">
        <v>408</v>
      </c>
      <c r="F286" s="36" t="s">
        <v>477</v>
      </c>
      <c r="G286" s="36" t="s">
        <v>41</v>
      </c>
      <c r="H286" s="36" t="s">
        <v>127</v>
      </c>
      <c r="I286" s="37" t="s">
        <v>50</v>
      </c>
      <c r="J286" s="38">
        <v>17963938.99070685</v>
      </c>
      <c r="K286" s="38">
        <v>19008471.658436012</v>
      </c>
      <c r="L286" s="38">
        <v>20093880.042015273</v>
      </c>
      <c r="M286" s="38">
        <v>21223467.096437268</v>
      </c>
      <c r="N286" s="38">
        <v>22400862.182446942</v>
      </c>
      <c r="O286" s="38">
        <v>23630058.285118457</v>
      </c>
      <c r="P286" s="38">
        <v>24915454.059056178</v>
      </c>
      <c r="Q286" s="38">
        <v>24044380.876834083</v>
      </c>
      <c r="R286" s="38">
        <v>23308376.387695476</v>
      </c>
      <c r="S286" s="38">
        <v>20106265.225307435</v>
      </c>
      <c r="T286" s="38">
        <v>10150646.66708203</v>
      </c>
      <c r="U286" s="38">
        <v>10047903.833759727</v>
      </c>
      <c r="V286" s="38">
        <v>6294188.8959782571</v>
      </c>
      <c r="W286" s="38"/>
      <c r="X286" s="38"/>
      <c r="Y286" s="38"/>
      <c r="Z286" s="38"/>
      <c r="AA286" s="38"/>
      <c r="AB286" s="38"/>
      <c r="AC286" s="38"/>
      <c r="AD286" s="38"/>
      <c r="AE286" s="38"/>
      <c r="AF286" s="9"/>
      <c r="AG286" s="37" t="s">
        <v>493</v>
      </c>
    </row>
    <row r="287" spans="1:33" x14ac:dyDescent="0.25">
      <c r="A287" s="35" t="s">
        <v>47</v>
      </c>
      <c r="B287" s="36" t="s">
        <v>480</v>
      </c>
      <c r="C287" s="36" t="s">
        <v>143</v>
      </c>
      <c r="D287" s="36" t="s">
        <v>472</v>
      </c>
      <c r="E287" s="36" t="s">
        <v>48</v>
      </c>
      <c r="F287" s="36" t="s">
        <v>40</v>
      </c>
      <c r="G287" s="36" t="s">
        <v>41</v>
      </c>
      <c r="H287" s="36" t="s">
        <v>54</v>
      </c>
      <c r="I287" s="37" t="s">
        <v>50</v>
      </c>
      <c r="J287" s="38">
        <v>310532.73708472238</v>
      </c>
      <c r="K287" s="38">
        <v>232784.80272711997</v>
      </c>
      <c r="L287" s="38">
        <v>412522.04650289263</v>
      </c>
      <c r="M287" s="38">
        <v>2671382.0373210185</v>
      </c>
      <c r="N287" s="38">
        <v>3434156.4247640539</v>
      </c>
      <c r="O287" s="38">
        <v>4437564</v>
      </c>
      <c r="P287" s="38">
        <v>4097136.575928425</v>
      </c>
      <c r="Q287" s="38">
        <v>4316529.3215770042</v>
      </c>
      <c r="R287" s="38">
        <v>4334972.7765238946</v>
      </c>
      <c r="S287" s="38">
        <v>4626560.2077908088</v>
      </c>
      <c r="T287" s="38">
        <v>6564774.4571121689</v>
      </c>
      <c r="U287" s="38">
        <v>5915839.6744736172</v>
      </c>
      <c r="V287" s="38">
        <v>6704369.6007591914</v>
      </c>
      <c r="W287" s="38">
        <v>6527375.4468602343</v>
      </c>
      <c r="X287" s="38">
        <v>6693528.6908708438</v>
      </c>
      <c r="Y287" s="38">
        <v>1881970.0668385976</v>
      </c>
      <c r="Z287" s="38">
        <v>1293439.230519406</v>
      </c>
      <c r="AA287" s="38">
        <v>1491211.0567226713</v>
      </c>
      <c r="AB287" s="38">
        <v>542923.74667921709</v>
      </c>
      <c r="AC287" s="38">
        <v>935941.64025139622</v>
      </c>
      <c r="AD287" s="38">
        <v>1460917.3784692937</v>
      </c>
      <c r="AE287" s="38">
        <v>902414.53560852469</v>
      </c>
      <c r="AF287" s="9">
        <v>1385533.906225319</v>
      </c>
      <c r="AG287" s="37" t="s">
        <v>494</v>
      </c>
    </row>
    <row r="288" spans="1:33" x14ac:dyDescent="0.25">
      <c r="A288" s="35" t="s">
        <v>36</v>
      </c>
      <c r="B288" s="36" t="s">
        <v>480</v>
      </c>
      <c r="C288" s="36" t="s">
        <v>143</v>
      </c>
      <c r="D288" s="36" t="s">
        <v>472</v>
      </c>
      <c r="E288" s="36" t="s">
        <v>48</v>
      </c>
      <c r="F288" s="36" t="s">
        <v>40</v>
      </c>
      <c r="G288" s="36" t="s">
        <v>41</v>
      </c>
      <c r="H288" s="36" t="s">
        <v>56</v>
      </c>
      <c r="I288" s="37" t="s">
        <v>50</v>
      </c>
      <c r="J288" s="38">
        <v>79683467.262915283</v>
      </c>
      <c r="K288" s="38">
        <v>44338215.197272889</v>
      </c>
      <c r="L288" s="38">
        <v>67018477.953497112</v>
      </c>
      <c r="M288" s="38">
        <v>72259617.962678969</v>
      </c>
      <c r="N288" s="38">
        <v>60506843.575235941</v>
      </c>
      <c r="O288" s="38">
        <v>73414436</v>
      </c>
      <c r="P288" s="38">
        <v>67657863.424071565</v>
      </c>
      <c r="Q288" s="38">
        <v>71152470.678423002</v>
      </c>
      <c r="R288" s="38">
        <v>64477027.223476104</v>
      </c>
      <c r="S288" s="38">
        <v>67647439.792209193</v>
      </c>
      <c r="T288" s="38">
        <v>60451225.542887829</v>
      </c>
      <c r="U288" s="38">
        <v>49749861.057375096</v>
      </c>
      <c r="V288" s="38">
        <v>61186767.507284515</v>
      </c>
      <c r="W288" s="38">
        <v>56783730.928616367</v>
      </c>
      <c r="X288" s="38">
        <v>53935155.566292465</v>
      </c>
      <c r="Y288" s="38">
        <v>16316403.53540355</v>
      </c>
      <c r="Z288" s="38">
        <v>11358170.182990937</v>
      </c>
      <c r="AA288" s="38">
        <v>13189178.55956501</v>
      </c>
      <c r="AB288" s="38">
        <v>4725741.5333309881</v>
      </c>
      <c r="AC288" s="38">
        <v>8339791.2269240096</v>
      </c>
      <c r="AD288" s="38">
        <v>12973640.37157326</v>
      </c>
      <c r="AE288" s="38">
        <v>8041737.9819415705</v>
      </c>
      <c r="AF288" s="9">
        <v>12018887.070437958</v>
      </c>
      <c r="AG288" s="37" t="s">
        <v>495</v>
      </c>
    </row>
  </sheetData>
  <sortState xmlns:xlrd2="http://schemas.microsoft.com/office/spreadsheetml/2017/richdata2" ref="A3:AG288">
    <sortCondition ref="G3:G288" customList="Fuel combustion,Fuel consumption"/>
  </sortState>
  <phoneticPr fontId="2" type="noConversion"/>
  <conditionalFormatting sqref="AG3:AG288">
    <cfRule type="duplicateValues" dxfId="1" priority="8"/>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B4DF4-1CD3-4281-9323-054DF26E24C5}">
  <sheetPr>
    <tabColor rgb="FFFFFFCC"/>
  </sheetPr>
  <dimension ref="A1:AG288"/>
  <sheetViews>
    <sheetView zoomScaleNormal="100" workbookViewId="0"/>
  </sheetViews>
  <sheetFormatPr defaultRowHeight="15" x14ac:dyDescent="0.25"/>
  <cols>
    <col min="1" max="1" width="19.140625" customWidth="1"/>
    <col min="2" max="2" width="12.140625" customWidth="1"/>
    <col min="3" max="3" width="29.85546875" bestFit="1" customWidth="1"/>
    <col min="4" max="4" width="31.140625" customWidth="1"/>
    <col min="5" max="5" width="35.140625" bestFit="1" customWidth="1"/>
    <col min="6" max="6" width="25.28515625" customWidth="1"/>
    <col min="7" max="7" width="17.85546875" bestFit="1" customWidth="1"/>
    <col min="8" max="8" width="20.7109375" customWidth="1"/>
    <col min="9" max="9" width="10.140625" customWidth="1"/>
    <col min="10" max="32" width="11" customWidth="1"/>
    <col min="33" max="33" width="19.42578125" bestFit="1" customWidth="1"/>
    <col min="34" max="34" width="17" bestFit="1" customWidth="1"/>
  </cols>
  <sheetData>
    <row r="1" spans="1:33" x14ac:dyDescent="0.25">
      <c r="A1" s="7" t="str">
        <f>'Included Fuel Quantity'!A1</f>
        <v>2024 Edition: 2000 to 2022 - Last updated on 9/20/2024</v>
      </c>
      <c r="I1" s="33" t="s">
        <v>496</v>
      </c>
      <c r="J1" s="34">
        <f t="shared" ref="J1:AF1" si="0">SUBTOTAL(9,J3:J288)</f>
        <v>5728194381490941</v>
      </c>
      <c r="K1" s="34">
        <f t="shared" si="0"/>
        <v>5777331910823867</v>
      </c>
      <c r="L1" s="34">
        <f t="shared" si="0"/>
        <v>5637686746548006</v>
      </c>
      <c r="M1" s="34">
        <f t="shared" si="0"/>
        <v>5571548124244637</v>
      </c>
      <c r="N1" s="34">
        <f t="shared" si="0"/>
        <v>5750234872236854</v>
      </c>
      <c r="O1" s="34">
        <f t="shared" si="0"/>
        <v>5611146831922380</v>
      </c>
      <c r="P1" s="34">
        <f t="shared" si="0"/>
        <v>5702012474412384</v>
      </c>
      <c r="Q1" s="34">
        <f t="shared" si="0"/>
        <v>5725519384635093</v>
      </c>
      <c r="R1" s="34">
        <f t="shared" si="0"/>
        <v>5596827992075113</v>
      </c>
      <c r="S1" s="34">
        <f t="shared" si="0"/>
        <v>5462814080031355</v>
      </c>
      <c r="T1" s="34">
        <f t="shared" si="0"/>
        <v>5534787649434506</v>
      </c>
      <c r="U1" s="34">
        <f t="shared" si="0"/>
        <v>5283745060326160</v>
      </c>
      <c r="V1" s="34">
        <f t="shared" si="0"/>
        <v>5358015119761452</v>
      </c>
      <c r="W1" s="34">
        <f t="shared" si="0"/>
        <v>5400674402509014</v>
      </c>
      <c r="X1" s="34">
        <f t="shared" si="0"/>
        <v>5394981151132169</v>
      </c>
      <c r="Y1" s="34">
        <f t="shared" si="0"/>
        <v>5385880629877527</v>
      </c>
      <c r="Z1" s="34">
        <f t="shared" si="0"/>
        <v>5286250975684486</v>
      </c>
      <c r="AA1" s="34">
        <f t="shared" si="0"/>
        <v>5233807434024789</v>
      </c>
      <c r="AB1" s="34">
        <f t="shared" si="0"/>
        <v>5222612827548373</v>
      </c>
      <c r="AC1" s="34">
        <f t="shared" si="0"/>
        <v>5253650895233652</v>
      </c>
      <c r="AD1" s="34">
        <f t="shared" si="0"/>
        <v>4764400038064839</v>
      </c>
      <c r="AE1" s="34">
        <f t="shared" si="0"/>
        <v>5000239986295463</v>
      </c>
      <c r="AF1" s="34">
        <f t="shared" si="0"/>
        <v>4955674214655023</v>
      </c>
    </row>
    <row r="2" spans="1:33" ht="28.5" x14ac:dyDescent="0.25">
      <c r="A2" s="47" t="s">
        <v>4</v>
      </c>
      <c r="B2" s="48" t="s">
        <v>5</v>
      </c>
      <c r="C2" s="49" t="s">
        <v>6</v>
      </c>
      <c r="D2" s="49" t="s">
        <v>7</v>
      </c>
      <c r="E2" s="49" t="s">
        <v>8</v>
      </c>
      <c r="F2" s="49" t="s">
        <v>9</v>
      </c>
      <c r="G2" s="49" t="s">
        <v>10</v>
      </c>
      <c r="H2" s="49" t="s">
        <v>11</v>
      </c>
      <c r="I2" s="50" t="s">
        <v>12</v>
      </c>
      <c r="J2" s="51" t="s">
        <v>13</v>
      </c>
      <c r="K2" s="51" t="s">
        <v>14</v>
      </c>
      <c r="L2" s="51" t="s">
        <v>15</v>
      </c>
      <c r="M2" s="51" t="s">
        <v>16</v>
      </c>
      <c r="N2" s="51" t="s">
        <v>17</v>
      </c>
      <c r="O2" s="51" t="s">
        <v>18</v>
      </c>
      <c r="P2" s="51" t="s">
        <v>19</v>
      </c>
      <c r="Q2" s="51" t="s">
        <v>20</v>
      </c>
      <c r="R2" s="51" t="s">
        <v>21</v>
      </c>
      <c r="S2" s="51" t="s">
        <v>22</v>
      </c>
      <c r="T2" s="51" t="s">
        <v>23</v>
      </c>
      <c r="U2" s="51" t="s">
        <v>24</v>
      </c>
      <c r="V2" s="51" t="s">
        <v>25</v>
      </c>
      <c r="W2" s="51" t="s">
        <v>26</v>
      </c>
      <c r="X2" s="51" t="s">
        <v>27</v>
      </c>
      <c r="Y2" s="51" t="s">
        <v>28</v>
      </c>
      <c r="Z2" s="51" t="s">
        <v>29</v>
      </c>
      <c r="AA2" s="51" t="s">
        <v>30</v>
      </c>
      <c r="AB2" s="51" t="s">
        <v>31</v>
      </c>
      <c r="AC2" s="51" t="s">
        <v>32</v>
      </c>
      <c r="AD2" s="51" t="s">
        <v>33</v>
      </c>
      <c r="AE2" s="51" t="s">
        <v>34</v>
      </c>
      <c r="AF2" s="51" t="s">
        <v>513</v>
      </c>
      <c r="AG2" s="52" t="s">
        <v>35</v>
      </c>
    </row>
    <row r="3" spans="1:33" x14ac:dyDescent="0.25">
      <c r="A3" s="53" t="s">
        <v>36</v>
      </c>
      <c r="B3" s="54" t="s">
        <v>37</v>
      </c>
      <c r="C3" s="54" t="s">
        <v>520</v>
      </c>
      <c r="D3" s="54" t="s">
        <v>38</v>
      </c>
      <c r="E3" s="54" t="s">
        <v>39</v>
      </c>
      <c r="F3" s="54" t="s">
        <v>40</v>
      </c>
      <c r="G3" s="54" t="s">
        <v>41</v>
      </c>
      <c r="H3" s="54" t="s">
        <v>42</v>
      </c>
      <c r="I3" s="55" t="s">
        <v>497</v>
      </c>
      <c r="J3" s="56">
        <v>14270153817449.186</v>
      </c>
      <c r="K3" s="56">
        <v>12253236926473.42</v>
      </c>
      <c r="L3" s="56">
        <v>13310857463603.188</v>
      </c>
      <c r="M3" s="56">
        <v>16590932970524.529</v>
      </c>
      <c r="N3" s="56">
        <v>16006194834088.039</v>
      </c>
      <c r="O3" s="56">
        <v>11900642541050.639</v>
      </c>
      <c r="P3" s="56">
        <v>11904935385310.598</v>
      </c>
      <c r="Q3" s="56">
        <v>12181217663525.338</v>
      </c>
      <c r="R3" s="56">
        <v>11559919400000</v>
      </c>
      <c r="S3" s="56">
        <v>10587276346000</v>
      </c>
      <c r="T3" s="56">
        <v>9204182836000</v>
      </c>
      <c r="U3" s="56">
        <v>9053535743000</v>
      </c>
      <c r="V3" s="56">
        <v>8509830665466.1563</v>
      </c>
      <c r="W3" s="56">
        <v>8594029136168.9326</v>
      </c>
      <c r="X3" s="56">
        <v>8629421281769.3789</v>
      </c>
      <c r="Y3" s="56">
        <v>8779278432484.707</v>
      </c>
      <c r="Z3" s="56">
        <v>9141212986181.4688</v>
      </c>
      <c r="AA3" s="56">
        <v>8388667796647.1357</v>
      </c>
      <c r="AB3" s="56">
        <v>9031155121147.5664</v>
      </c>
      <c r="AC3" s="56">
        <v>8656944780442.1084</v>
      </c>
      <c r="AD3" s="56">
        <v>9004051085013.6934</v>
      </c>
      <c r="AE3" s="56">
        <v>10375006016753.102</v>
      </c>
      <c r="AF3" s="57">
        <v>9116055811433.1953</v>
      </c>
      <c r="AG3" s="58" t="s">
        <v>44</v>
      </c>
    </row>
    <row r="4" spans="1:33" x14ac:dyDescent="0.25">
      <c r="A4" s="21" t="s">
        <v>36</v>
      </c>
      <c r="B4" s="12" t="s">
        <v>37</v>
      </c>
      <c r="C4" s="12" t="s">
        <v>520</v>
      </c>
      <c r="D4" s="12" t="s">
        <v>38</v>
      </c>
      <c r="E4" s="12" t="s">
        <v>45</v>
      </c>
      <c r="F4" s="12" t="s">
        <v>40</v>
      </c>
      <c r="G4" s="12" t="s">
        <v>41</v>
      </c>
      <c r="H4" s="12" t="s">
        <v>42</v>
      </c>
      <c r="I4" s="16" t="s">
        <v>497</v>
      </c>
      <c r="J4" s="13">
        <v>1584158900000</v>
      </c>
      <c r="K4" s="13">
        <v>1395370391798.1829</v>
      </c>
      <c r="L4" s="13">
        <v>1368587146159.3262</v>
      </c>
      <c r="M4" s="13">
        <v>1288215939951.1431</v>
      </c>
      <c r="N4" s="13">
        <v>1316670305696.7612</v>
      </c>
      <c r="O4" s="13">
        <v>1211385088803.5999</v>
      </c>
      <c r="P4" s="13">
        <v>1260520256114.9351</v>
      </c>
      <c r="Q4" s="13">
        <v>1495500592072.8657</v>
      </c>
      <c r="R4" s="13">
        <v>1444467400000</v>
      </c>
      <c r="S4" s="13">
        <v>1376978800000</v>
      </c>
      <c r="T4" s="13">
        <v>1259871400000</v>
      </c>
      <c r="U4" s="13">
        <v>1382940800000</v>
      </c>
      <c r="V4" s="13">
        <v>1357068923104.1726</v>
      </c>
      <c r="W4" s="13">
        <v>1359074710823.5771</v>
      </c>
      <c r="X4" s="13">
        <v>1380960363294.6138</v>
      </c>
      <c r="Y4" s="13">
        <v>1471853166994.2065</v>
      </c>
      <c r="Z4" s="13">
        <v>1424499245515.1853</v>
      </c>
      <c r="AA4" s="13">
        <v>1465814918679.1675</v>
      </c>
      <c r="AB4" s="13">
        <v>1494102383634.4631</v>
      </c>
      <c r="AC4" s="13">
        <v>1422416074832.3635</v>
      </c>
      <c r="AD4" s="13">
        <v>1690798577648.2336</v>
      </c>
      <c r="AE4" s="13">
        <v>1747209823070.4456</v>
      </c>
      <c r="AF4" s="40">
        <v>1996159983586.4321</v>
      </c>
      <c r="AG4" s="17" t="s">
        <v>46</v>
      </c>
    </row>
    <row r="5" spans="1:33" x14ac:dyDescent="0.25">
      <c r="A5" s="21" t="s">
        <v>47</v>
      </c>
      <c r="B5" s="12" t="s">
        <v>37</v>
      </c>
      <c r="C5" s="12" t="s">
        <v>520</v>
      </c>
      <c r="D5" s="12" t="s">
        <v>38</v>
      </c>
      <c r="E5" s="12" t="s">
        <v>48</v>
      </c>
      <c r="F5" s="12" t="s">
        <v>40</v>
      </c>
      <c r="G5" s="12" t="s">
        <v>41</v>
      </c>
      <c r="H5" s="12" t="s">
        <v>49</v>
      </c>
      <c r="I5" s="16" t="s">
        <v>497</v>
      </c>
      <c r="J5" s="13">
        <v>17244038514.303032</v>
      </c>
      <c r="K5" s="13">
        <v>22670390355.618412</v>
      </c>
      <c r="L5" s="13">
        <v>39831456471.129288</v>
      </c>
      <c r="M5" s="13">
        <v>8796842538.0974731</v>
      </c>
      <c r="N5" s="13">
        <v>13741640786.852491</v>
      </c>
      <c r="O5" s="13">
        <v>25552927230.449978</v>
      </c>
      <c r="P5" s="13">
        <v>217280078432.00003</v>
      </c>
      <c r="Q5" s="13">
        <v>136914789933.54887</v>
      </c>
      <c r="R5" s="13">
        <v>116160022882.35301</v>
      </c>
      <c r="S5" s="13">
        <v>43089543846.776085</v>
      </c>
      <c r="T5" s="13">
        <v>36281242172.891029</v>
      </c>
      <c r="U5" s="13">
        <v>105698598261.31595</v>
      </c>
      <c r="V5" s="13">
        <v>162848873250.60941</v>
      </c>
      <c r="W5" s="13">
        <v>469845062012.28503</v>
      </c>
      <c r="X5" s="13">
        <v>568130367623.90186</v>
      </c>
      <c r="Y5" s="13">
        <v>1177164561370.4133</v>
      </c>
      <c r="Z5" s="13">
        <v>1322862593866.7188</v>
      </c>
      <c r="AA5" s="13">
        <v>1057081199294.6403</v>
      </c>
      <c r="AB5" s="13">
        <v>1369405497932.4519</v>
      </c>
      <c r="AC5" s="13">
        <v>1301350272585.4641</v>
      </c>
      <c r="AD5" s="13">
        <v>1975223168032.6121</v>
      </c>
      <c r="AE5" s="13">
        <v>2212396695384.8057</v>
      </c>
      <c r="AF5" s="40">
        <v>2185577269710.0764</v>
      </c>
      <c r="AG5" s="17" t="s">
        <v>51</v>
      </c>
    </row>
    <row r="6" spans="1:33" x14ac:dyDescent="0.25">
      <c r="A6" s="21" t="s">
        <v>36</v>
      </c>
      <c r="B6" s="12" t="s">
        <v>37</v>
      </c>
      <c r="C6" s="12" t="s">
        <v>520</v>
      </c>
      <c r="D6" s="12" t="s">
        <v>38</v>
      </c>
      <c r="E6" s="12" t="s">
        <v>48</v>
      </c>
      <c r="F6" s="12" t="s">
        <v>40</v>
      </c>
      <c r="G6" s="12" t="s">
        <v>41</v>
      </c>
      <c r="H6" s="12" t="s">
        <v>52</v>
      </c>
      <c r="I6" s="16" t="s">
        <v>497</v>
      </c>
      <c r="J6" s="13">
        <v>33897116770976.77</v>
      </c>
      <c r="K6" s="13">
        <v>36213254485397.852</v>
      </c>
      <c r="L6" s="13">
        <v>40902070710992.063</v>
      </c>
      <c r="M6" s="13">
        <v>40374007904138.609</v>
      </c>
      <c r="N6" s="13">
        <v>42668584793526.68</v>
      </c>
      <c r="O6" s="13">
        <v>45774098750329.664</v>
      </c>
      <c r="P6" s="13">
        <v>51837146915440.5</v>
      </c>
      <c r="Q6" s="13">
        <v>35923656742102.891</v>
      </c>
      <c r="R6" s="13">
        <v>42689540975329.961</v>
      </c>
      <c r="S6" s="13">
        <v>23537054085540.195</v>
      </c>
      <c r="T6" s="13">
        <v>26351113988950.168</v>
      </c>
      <c r="U6" s="13">
        <v>33853117490275.227</v>
      </c>
      <c r="V6" s="13">
        <v>32011029891762.242</v>
      </c>
      <c r="W6" s="13">
        <v>30362512201356.895</v>
      </c>
      <c r="X6" s="13">
        <v>32566304715135.691</v>
      </c>
      <c r="Y6" s="13">
        <v>35736294933512.453</v>
      </c>
      <c r="Z6" s="13">
        <v>30878812303288.023</v>
      </c>
      <c r="AA6" s="13">
        <v>23375598632243.672</v>
      </c>
      <c r="AB6" s="13">
        <v>28552893623286.363</v>
      </c>
      <c r="AC6" s="13">
        <v>21709376246916.809</v>
      </c>
      <c r="AD6" s="13">
        <v>24500659391619.902</v>
      </c>
      <c r="AE6" s="13">
        <v>24091896087341.473</v>
      </c>
      <c r="AF6" s="40">
        <v>20371967799152.953</v>
      </c>
      <c r="AG6" s="17" t="s">
        <v>53</v>
      </c>
    </row>
    <row r="7" spans="1:33" x14ac:dyDescent="0.25">
      <c r="A7" s="21" t="s">
        <v>47</v>
      </c>
      <c r="B7" s="12" t="s">
        <v>37</v>
      </c>
      <c r="C7" s="12" t="s">
        <v>520</v>
      </c>
      <c r="D7" s="12" t="s">
        <v>38</v>
      </c>
      <c r="E7" s="12" t="s">
        <v>48</v>
      </c>
      <c r="F7" s="12" t="s">
        <v>40</v>
      </c>
      <c r="G7" s="12" t="s">
        <v>41</v>
      </c>
      <c r="H7" s="12" t="s">
        <v>54</v>
      </c>
      <c r="I7" s="16" t="s">
        <v>497</v>
      </c>
      <c r="J7" s="13">
        <v>11330434848.870655</v>
      </c>
      <c r="K7" s="13">
        <v>18756341306.306229</v>
      </c>
      <c r="L7" s="13">
        <v>23447079932.466499</v>
      </c>
      <c r="M7" s="13">
        <v>140481518131.89783</v>
      </c>
      <c r="N7" s="13">
        <v>268568960215.84195</v>
      </c>
      <c r="O7" s="13">
        <v>284656176000</v>
      </c>
      <c r="P7" s="13">
        <v>309980942656.49731</v>
      </c>
      <c r="Q7" s="13">
        <v>176343226310.26831</v>
      </c>
      <c r="R7" s="13">
        <v>100728962554.42534</v>
      </c>
      <c r="S7" s="13">
        <v>103268941229.38107</v>
      </c>
      <c r="T7" s="13">
        <v>588238899617.44836</v>
      </c>
      <c r="U7" s="13">
        <v>548516969966.19061</v>
      </c>
      <c r="V7" s="13">
        <v>745822510984.01941</v>
      </c>
      <c r="W7" s="13">
        <v>511307237038.10248</v>
      </c>
      <c r="X7" s="13">
        <v>548680802547.44098</v>
      </c>
      <c r="Y7" s="13">
        <v>33431797149.780411</v>
      </c>
      <c r="Z7" s="13">
        <v>15991855508.103741</v>
      </c>
      <c r="AA7" s="13">
        <v>18410113241.416061</v>
      </c>
      <c r="AB7" s="13">
        <v>7323670555.5746441</v>
      </c>
      <c r="AC7" s="13">
        <v>10942879927.494604</v>
      </c>
      <c r="AD7" s="13">
        <v>16600454222.328543</v>
      </c>
      <c r="AE7" s="13">
        <v>9978256050.658474</v>
      </c>
      <c r="AF7" s="40">
        <v>19474114933.62986</v>
      </c>
      <c r="AG7" s="17" t="s">
        <v>55</v>
      </c>
    </row>
    <row r="8" spans="1:33" x14ac:dyDescent="0.25">
      <c r="A8" s="21" t="s">
        <v>36</v>
      </c>
      <c r="B8" s="12" t="s">
        <v>37</v>
      </c>
      <c r="C8" s="12" t="s">
        <v>520</v>
      </c>
      <c r="D8" s="12" t="s">
        <v>38</v>
      </c>
      <c r="E8" s="12" t="s">
        <v>48</v>
      </c>
      <c r="F8" s="12" t="s">
        <v>40</v>
      </c>
      <c r="G8" s="12" t="s">
        <v>41</v>
      </c>
      <c r="H8" s="12" t="s">
        <v>56</v>
      </c>
      <c r="I8" s="16" t="s">
        <v>497</v>
      </c>
      <c r="J8" s="13">
        <v>4326514233855.8472</v>
      </c>
      <c r="K8" s="13">
        <v>5316213777817.9971</v>
      </c>
      <c r="L8" s="13">
        <v>5668483512005.2588</v>
      </c>
      <c r="M8" s="13">
        <v>5654700121827.5332</v>
      </c>
      <c r="N8" s="13">
        <v>7041593809202.6162</v>
      </c>
      <c r="O8" s="13">
        <v>7007904500000</v>
      </c>
      <c r="P8" s="13">
        <v>7617343835332.5918</v>
      </c>
      <c r="Q8" s="13">
        <v>4325584484657.3389</v>
      </c>
      <c r="R8" s="13">
        <v>2229480710484.4863</v>
      </c>
      <c r="S8" s="13">
        <v>2246950980313.4209</v>
      </c>
      <c r="T8" s="13">
        <v>8060644494616.8926</v>
      </c>
      <c r="U8" s="13">
        <v>6864300251785.0908</v>
      </c>
      <c r="V8" s="13">
        <v>10128981460257.98</v>
      </c>
      <c r="W8" s="13">
        <v>6619085596052.0107</v>
      </c>
      <c r="X8" s="13">
        <v>6579112286129.7402</v>
      </c>
      <c r="Y8" s="13">
        <v>431322561879.56561</v>
      </c>
      <c r="Z8" s="13">
        <v>208973841605.71747</v>
      </c>
      <c r="AA8" s="13">
        <v>242306921313.29138</v>
      </c>
      <c r="AB8" s="13">
        <v>94861645628.68428</v>
      </c>
      <c r="AC8" s="13">
        <v>145100453630.68494</v>
      </c>
      <c r="AD8" s="13">
        <v>219374880977.54285</v>
      </c>
      <c r="AE8" s="13">
        <v>132321132028.71895</v>
      </c>
      <c r="AF8" s="40">
        <v>251382795912.58865</v>
      </c>
      <c r="AG8" s="17" t="s">
        <v>57</v>
      </c>
    </row>
    <row r="9" spans="1:33" x14ac:dyDescent="0.25">
      <c r="A9" s="21" t="s">
        <v>36</v>
      </c>
      <c r="B9" s="12" t="s">
        <v>37</v>
      </c>
      <c r="C9" s="12" t="s">
        <v>520</v>
      </c>
      <c r="D9" s="12" t="s">
        <v>38</v>
      </c>
      <c r="E9" s="12" t="s">
        <v>48</v>
      </c>
      <c r="F9" s="12" t="s">
        <v>40</v>
      </c>
      <c r="G9" s="12" t="s">
        <v>41</v>
      </c>
      <c r="H9" s="12" t="s">
        <v>58</v>
      </c>
      <c r="I9" s="16" t="s">
        <v>497</v>
      </c>
      <c r="J9" s="13">
        <v>86805000000</v>
      </c>
      <c r="K9" s="13">
        <v>64935000000</v>
      </c>
      <c r="L9" s="13">
        <v>38475000000</v>
      </c>
      <c r="M9" s="13">
        <v>47385000000</v>
      </c>
      <c r="N9" s="13">
        <v>65610000000</v>
      </c>
      <c r="O9" s="13">
        <v>63450000000</v>
      </c>
      <c r="P9" s="13">
        <v>99630000000</v>
      </c>
      <c r="Q9" s="13">
        <v>47250000000</v>
      </c>
      <c r="R9" s="13">
        <v>25785000000</v>
      </c>
      <c r="S9" s="13">
        <v>45495000000</v>
      </c>
      <c r="T9" s="13">
        <v>47925000000</v>
      </c>
      <c r="U9" s="13">
        <v>22140000000</v>
      </c>
      <c r="V9" s="13">
        <v>14040000000</v>
      </c>
      <c r="W9" s="13">
        <v>5130000000</v>
      </c>
      <c r="X9" s="13">
        <v>4185000000</v>
      </c>
      <c r="Y9" s="13">
        <v>3645000000</v>
      </c>
      <c r="Z9" s="13">
        <v>13500000000</v>
      </c>
      <c r="AA9" s="13">
        <v>2970000000</v>
      </c>
      <c r="AB9" s="13">
        <v>1755000000</v>
      </c>
      <c r="AC9" s="13">
        <v>2295000000</v>
      </c>
      <c r="AD9" s="13">
        <v>10935000000</v>
      </c>
      <c r="AE9" s="13">
        <v>10935000000</v>
      </c>
      <c r="AF9" s="40">
        <v>10935000000</v>
      </c>
      <c r="AG9" s="17" t="s">
        <v>59</v>
      </c>
    </row>
    <row r="10" spans="1:33" x14ac:dyDescent="0.25">
      <c r="A10" s="21" t="s">
        <v>36</v>
      </c>
      <c r="B10" s="12" t="s">
        <v>37</v>
      </c>
      <c r="C10" s="12" t="s">
        <v>520</v>
      </c>
      <c r="D10" s="12" t="s">
        <v>38</v>
      </c>
      <c r="E10" s="12" t="s">
        <v>48</v>
      </c>
      <c r="F10" s="12" t="s">
        <v>40</v>
      </c>
      <c r="G10" s="12" t="s">
        <v>41</v>
      </c>
      <c r="H10" s="12" t="s">
        <v>42</v>
      </c>
      <c r="I10" s="16" t="s">
        <v>497</v>
      </c>
      <c r="J10" s="13">
        <v>31365361953.183834</v>
      </c>
      <c r="K10" s="13">
        <v>30510060444.728508</v>
      </c>
      <c r="L10" s="13">
        <v>30097387870.004723</v>
      </c>
      <c r="M10" s="13">
        <v>29270348656.705288</v>
      </c>
      <c r="N10" s="13">
        <v>31474373661.353294</v>
      </c>
      <c r="O10" s="13">
        <v>29564256130.394852</v>
      </c>
      <c r="P10" s="13">
        <v>29901670322.801922</v>
      </c>
      <c r="Q10" s="13">
        <v>29782444912.166882</v>
      </c>
      <c r="R10" s="13">
        <v>30377300000</v>
      </c>
      <c r="S10" s="13">
        <v>30940100000</v>
      </c>
      <c r="T10" s="13">
        <v>27167200000</v>
      </c>
      <c r="U10" s="13">
        <v>27790300000</v>
      </c>
      <c r="V10" s="13">
        <v>64767432908.740677</v>
      </c>
      <c r="W10" s="13">
        <v>112322557573.43974</v>
      </c>
      <c r="X10" s="13">
        <v>110881472929.18561</v>
      </c>
      <c r="Y10" s="13">
        <v>111768120432.91486</v>
      </c>
      <c r="Z10" s="13">
        <v>149014973980.5448</v>
      </c>
      <c r="AA10" s="13">
        <v>149067968310.89453</v>
      </c>
      <c r="AB10" s="13">
        <v>167297935739.17999</v>
      </c>
      <c r="AC10" s="13">
        <v>170444252217.25934</v>
      </c>
      <c r="AD10" s="13">
        <v>427286987454.10449</v>
      </c>
      <c r="AE10" s="13">
        <v>748494686751.71851</v>
      </c>
      <c r="AF10" s="40">
        <v>700762204522.40222</v>
      </c>
      <c r="AG10" s="17" t="s">
        <v>60</v>
      </c>
    </row>
    <row r="11" spans="1:33" x14ac:dyDescent="0.25">
      <c r="A11" s="21" t="s">
        <v>47</v>
      </c>
      <c r="B11" s="12" t="s">
        <v>37</v>
      </c>
      <c r="C11" s="12" t="s">
        <v>520</v>
      </c>
      <c r="D11" s="12" t="s">
        <v>38</v>
      </c>
      <c r="E11" s="12" t="s">
        <v>48</v>
      </c>
      <c r="F11" s="12" t="s">
        <v>40</v>
      </c>
      <c r="G11" s="12" t="s">
        <v>41</v>
      </c>
      <c r="H11" s="12" t="s">
        <v>61</v>
      </c>
      <c r="I11" s="16" t="s">
        <v>497</v>
      </c>
      <c r="J11" s="13"/>
      <c r="K11" s="13"/>
      <c r="L11" s="13"/>
      <c r="M11" s="13"/>
      <c r="N11" s="13"/>
      <c r="O11" s="13"/>
      <c r="P11" s="13"/>
      <c r="Q11" s="13"/>
      <c r="R11" s="13"/>
      <c r="S11" s="13"/>
      <c r="T11" s="13">
        <v>14276296832.186073</v>
      </c>
      <c r="U11" s="13">
        <v>16392208474.292984</v>
      </c>
      <c r="V11" s="13">
        <v>77475480055.797073</v>
      </c>
      <c r="W11" s="13">
        <v>988890564406.13257</v>
      </c>
      <c r="X11" s="13">
        <v>1034748614586.1273</v>
      </c>
      <c r="Y11" s="13">
        <v>1657601584535.5842</v>
      </c>
      <c r="Z11" s="13">
        <v>2232285780897.5488</v>
      </c>
      <c r="AA11" s="13">
        <v>2252017074918.9551</v>
      </c>
      <c r="AB11" s="13">
        <v>3070586600842.7271</v>
      </c>
      <c r="AC11" s="13">
        <v>4097582229340.9165</v>
      </c>
      <c r="AD11" s="13">
        <v>4707465719409.0146</v>
      </c>
      <c r="AE11" s="13">
        <v>7737836838153.6982</v>
      </c>
      <c r="AF11" s="40">
        <v>11554969104174.484</v>
      </c>
      <c r="AG11" s="17" t="s">
        <v>62</v>
      </c>
    </row>
    <row r="12" spans="1:33" x14ac:dyDescent="0.25">
      <c r="A12" s="21" t="s">
        <v>47</v>
      </c>
      <c r="B12" s="12" t="s">
        <v>63</v>
      </c>
      <c r="C12" s="12" t="s">
        <v>64</v>
      </c>
      <c r="D12" s="12" t="s">
        <v>65</v>
      </c>
      <c r="E12" s="12" t="s">
        <v>66</v>
      </c>
      <c r="F12" s="12" t="s">
        <v>40</v>
      </c>
      <c r="G12" s="12" t="s">
        <v>41</v>
      </c>
      <c r="H12" s="12" t="s">
        <v>49</v>
      </c>
      <c r="I12" s="16" t="s">
        <v>497</v>
      </c>
      <c r="J12" s="13">
        <v>466484.02264730004</v>
      </c>
      <c r="K12" s="13">
        <v>497033.69532502099</v>
      </c>
      <c r="L12" s="13">
        <v>96574.296841685093</v>
      </c>
      <c r="M12" s="13">
        <v>135822.27321668592</v>
      </c>
      <c r="N12" s="13">
        <v>485176.6886496364</v>
      </c>
      <c r="O12" s="13">
        <v>1496693.4351573726</v>
      </c>
      <c r="P12" s="13">
        <v>13111040.33949011</v>
      </c>
      <c r="Q12" s="13">
        <v>8534977.7370900773</v>
      </c>
      <c r="R12" s="13">
        <v>10449386.021094665</v>
      </c>
      <c r="S12" s="13">
        <v>6788818.8669875432</v>
      </c>
      <c r="T12" s="13">
        <v>2111940.8467702381</v>
      </c>
      <c r="U12" s="13">
        <v>3938839.9974021916</v>
      </c>
      <c r="V12" s="13">
        <v>8981123.8699628841</v>
      </c>
      <c r="W12" s="13">
        <v>41561902.530095525</v>
      </c>
      <c r="X12" s="13">
        <v>24811636.289718613</v>
      </c>
      <c r="Y12" s="13">
        <v>23164122.161644626</v>
      </c>
      <c r="Z12" s="13">
        <v>36257352.18752075</v>
      </c>
      <c r="AA12" s="13">
        <v>28612894.635137204</v>
      </c>
      <c r="AB12" s="13">
        <v>15914613.334265523</v>
      </c>
      <c r="AC12" s="13">
        <v>49908591.231557317</v>
      </c>
      <c r="AD12" s="13">
        <v>31728141.127351403</v>
      </c>
      <c r="AE12" s="13">
        <v>14818529.808945524</v>
      </c>
      <c r="AF12" s="40">
        <v>4095824.453157682</v>
      </c>
      <c r="AG12" s="17" t="s">
        <v>67</v>
      </c>
    </row>
    <row r="13" spans="1:33" x14ac:dyDescent="0.25">
      <c r="A13" s="21" t="s">
        <v>47</v>
      </c>
      <c r="B13" s="12" t="s">
        <v>63</v>
      </c>
      <c r="C13" s="12" t="s">
        <v>64</v>
      </c>
      <c r="D13" s="12" t="s">
        <v>65</v>
      </c>
      <c r="E13" s="12" t="s">
        <v>66</v>
      </c>
      <c r="F13" s="12" t="s">
        <v>40</v>
      </c>
      <c r="G13" s="12" t="s">
        <v>41</v>
      </c>
      <c r="H13" s="12" t="s">
        <v>68</v>
      </c>
      <c r="I13" s="16" t="s">
        <v>497</v>
      </c>
      <c r="J13" s="13"/>
      <c r="K13" s="13"/>
      <c r="L13" s="13"/>
      <c r="M13" s="13"/>
      <c r="N13" s="13"/>
      <c r="O13" s="13"/>
      <c r="P13" s="13"/>
      <c r="Q13" s="13"/>
      <c r="R13" s="13"/>
      <c r="S13" s="13"/>
      <c r="T13" s="13"/>
      <c r="U13" s="13"/>
      <c r="V13" s="13">
        <v>127718979927.94081</v>
      </c>
      <c r="W13" s="13">
        <v>94545962767.57579</v>
      </c>
      <c r="X13" s="13">
        <v>66010535322.228676</v>
      </c>
      <c r="Y13" s="13">
        <v>73996777654.710724</v>
      </c>
      <c r="Z13" s="13">
        <v>65627523199.127129</v>
      </c>
      <c r="AA13" s="13">
        <v>8492093915.7687168</v>
      </c>
      <c r="AB13" s="13"/>
      <c r="AC13" s="13"/>
      <c r="AD13" s="13"/>
      <c r="AE13" s="13"/>
      <c r="AF13" s="40"/>
      <c r="AG13" s="17" t="s">
        <v>69</v>
      </c>
    </row>
    <row r="14" spans="1:33" x14ac:dyDescent="0.25">
      <c r="A14" s="21" t="s">
        <v>36</v>
      </c>
      <c r="B14" s="12" t="s">
        <v>63</v>
      </c>
      <c r="C14" s="12" t="s">
        <v>64</v>
      </c>
      <c r="D14" s="12" t="s">
        <v>65</v>
      </c>
      <c r="E14" s="12" t="s">
        <v>66</v>
      </c>
      <c r="F14" s="12" t="s">
        <v>40</v>
      </c>
      <c r="G14" s="12" t="s">
        <v>41</v>
      </c>
      <c r="H14" s="12" t="s">
        <v>70</v>
      </c>
      <c r="I14" s="16" t="s">
        <v>497</v>
      </c>
      <c r="J14" s="13"/>
      <c r="K14" s="13"/>
      <c r="L14" s="13"/>
      <c r="M14" s="13"/>
      <c r="N14" s="13"/>
      <c r="O14" s="13">
        <v>2589999.9999999986</v>
      </c>
      <c r="P14" s="13">
        <v>27159999.999999989</v>
      </c>
      <c r="Q14" s="13">
        <v>162809999999.99991</v>
      </c>
      <c r="R14" s="13"/>
      <c r="S14" s="13">
        <v>12999999.999999994</v>
      </c>
      <c r="T14" s="13">
        <v>10999999.999999994</v>
      </c>
      <c r="U14" s="13"/>
      <c r="V14" s="13"/>
      <c r="W14" s="13"/>
      <c r="X14" s="13"/>
      <c r="Y14" s="13"/>
      <c r="Z14" s="13"/>
      <c r="AA14" s="13"/>
      <c r="AB14" s="13"/>
      <c r="AC14" s="13"/>
      <c r="AD14" s="13"/>
      <c r="AE14" s="13"/>
      <c r="AF14" s="40"/>
      <c r="AG14" s="17" t="s">
        <v>71</v>
      </c>
    </row>
    <row r="15" spans="1:33" x14ac:dyDescent="0.25">
      <c r="A15" s="21" t="s">
        <v>47</v>
      </c>
      <c r="B15" s="12" t="s">
        <v>63</v>
      </c>
      <c r="C15" s="12" t="s">
        <v>64</v>
      </c>
      <c r="D15" s="12" t="s">
        <v>65</v>
      </c>
      <c r="E15" s="12" t="s">
        <v>66</v>
      </c>
      <c r="F15" s="12" t="s">
        <v>40</v>
      </c>
      <c r="G15" s="12" t="s">
        <v>41</v>
      </c>
      <c r="H15" s="12" t="s">
        <v>72</v>
      </c>
      <c r="I15" s="16" t="s">
        <v>497</v>
      </c>
      <c r="J15" s="13">
        <v>324553000000.00012</v>
      </c>
      <c r="K15" s="13">
        <v>154878000000.00031</v>
      </c>
      <c r="L15" s="13">
        <v>150496000000.00003</v>
      </c>
      <c r="M15" s="13">
        <v>150975000000.00006</v>
      </c>
      <c r="N15" s="13">
        <v>496696810000.00073</v>
      </c>
      <c r="O15" s="13">
        <v>725279700000.00305</v>
      </c>
      <c r="P15" s="13">
        <v>786834400000.00293</v>
      </c>
      <c r="Q15" s="13">
        <v>1051745999999.9971</v>
      </c>
      <c r="R15" s="13">
        <v>896619999999.99744</v>
      </c>
      <c r="S15" s="13">
        <v>521343836724.36688</v>
      </c>
      <c r="T15" s="13">
        <v>24786519096.319603</v>
      </c>
      <c r="U15" s="13">
        <v>659935185961.5658</v>
      </c>
      <c r="V15" s="13">
        <v>197577000000</v>
      </c>
      <c r="W15" s="13">
        <v>183244000000</v>
      </c>
      <c r="X15" s="13">
        <v>141552000000</v>
      </c>
      <c r="Y15" s="13">
        <v>57413000000.000008</v>
      </c>
      <c r="Z15" s="13">
        <v>108822000000</v>
      </c>
      <c r="AA15" s="13">
        <v>108424000000</v>
      </c>
      <c r="AB15" s="13">
        <v>117574000000</v>
      </c>
      <c r="AC15" s="13">
        <v>163618000000</v>
      </c>
      <c r="AD15" s="13">
        <v>179716000000</v>
      </c>
      <c r="AE15" s="13">
        <v>226062000000.00003</v>
      </c>
      <c r="AF15" s="40">
        <v>221013000000</v>
      </c>
      <c r="AG15" s="17" t="s">
        <v>73</v>
      </c>
    </row>
    <row r="16" spans="1:33" x14ac:dyDescent="0.25">
      <c r="A16" s="21" t="s">
        <v>36</v>
      </c>
      <c r="B16" s="12" t="s">
        <v>63</v>
      </c>
      <c r="C16" s="12" t="s">
        <v>64</v>
      </c>
      <c r="D16" s="12" t="s">
        <v>65</v>
      </c>
      <c r="E16" s="12" t="s">
        <v>66</v>
      </c>
      <c r="F16" s="12" t="s">
        <v>40</v>
      </c>
      <c r="G16" s="12" t="s">
        <v>41</v>
      </c>
      <c r="H16" s="12" t="s">
        <v>52</v>
      </c>
      <c r="I16" s="16" t="s">
        <v>497</v>
      </c>
      <c r="J16" s="13">
        <v>850533515.97735107</v>
      </c>
      <c r="K16" s="13">
        <v>742498863.12049139</v>
      </c>
      <c r="L16" s="13">
        <v>90904558.847706899</v>
      </c>
      <c r="M16" s="13">
        <v>578864021.37402487</v>
      </c>
      <c r="N16" s="13">
        <v>1391396885.0027206</v>
      </c>
      <c r="O16" s="13">
        <v>2498696153.7926593</v>
      </c>
      <c r="P16" s="13">
        <v>3003357652.009748</v>
      </c>
      <c r="Q16" s="13">
        <v>2088418632.5449145</v>
      </c>
      <c r="R16" s="13">
        <v>3576507873.7956419</v>
      </c>
      <c r="S16" s="13">
        <v>3439579194.754066</v>
      </c>
      <c r="T16" s="13">
        <v>1422752852.7666137</v>
      </c>
      <c r="U16" s="13">
        <v>1170115313.8900127</v>
      </c>
      <c r="V16" s="13">
        <v>1637481712.5751078</v>
      </c>
      <c r="W16" s="13">
        <v>2491204262.1561708</v>
      </c>
      <c r="X16" s="13">
        <v>1319188230.3550267</v>
      </c>
      <c r="Y16" s="13">
        <v>652257489.34024322</v>
      </c>
      <c r="Z16" s="13">
        <v>785005717.32476318</v>
      </c>
      <c r="AA16" s="13">
        <v>586876975.8393631</v>
      </c>
      <c r="AB16" s="13">
        <v>307783287.95058876</v>
      </c>
      <c r="AC16" s="13">
        <v>772252517.20351636</v>
      </c>
      <c r="AD16" s="13">
        <v>365037190.89636481</v>
      </c>
      <c r="AE16" s="13">
        <v>149673178.5077019</v>
      </c>
      <c r="AF16" s="40">
        <v>35411068.668781273</v>
      </c>
      <c r="AG16" s="17" t="s">
        <v>74</v>
      </c>
    </row>
    <row r="17" spans="1:33" x14ac:dyDescent="0.25">
      <c r="A17" s="21" t="s">
        <v>36</v>
      </c>
      <c r="B17" s="12" t="s">
        <v>63</v>
      </c>
      <c r="C17" s="12" t="s">
        <v>64</v>
      </c>
      <c r="D17" s="12" t="s">
        <v>65</v>
      </c>
      <c r="E17" s="12" t="s">
        <v>66</v>
      </c>
      <c r="F17" s="12" t="s">
        <v>40</v>
      </c>
      <c r="G17" s="12" t="s">
        <v>41</v>
      </c>
      <c r="H17" s="12" t="s">
        <v>75</v>
      </c>
      <c r="I17" s="16" t="s">
        <v>497</v>
      </c>
      <c r="J17" s="13">
        <v>952000000.00000334</v>
      </c>
      <c r="K17" s="13"/>
      <c r="L17" s="13"/>
      <c r="M17" s="13"/>
      <c r="N17" s="13">
        <v>192399999.99999928</v>
      </c>
      <c r="O17" s="13">
        <v>854950000.00000095</v>
      </c>
      <c r="P17" s="13"/>
      <c r="Q17" s="13"/>
      <c r="R17" s="13"/>
      <c r="S17" s="13"/>
      <c r="T17" s="13"/>
      <c r="U17" s="13"/>
      <c r="V17" s="13"/>
      <c r="W17" s="13"/>
      <c r="X17" s="13"/>
      <c r="Y17" s="13"/>
      <c r="Z17" s="13"/>
      <c r="AA17" s="13"/>
      <c r="AB17" s="13"/>
      <c r="AC17" s="13"/>
      <c r="AD17" s="13"/>
      <c r="AE17" s="13"/>
      <c r="AF17" s="40"/>
      <c r="AG17" s="17" t="s">
        <v>76</v>
      </c>
    </row>
    <row r="18" spans="1:33" x14ac:dyDescent="0.25">
      <c r="A18" s="21" t="s">
        <v>36</v>
      </c>
      <c r="B18" s="12" t="s">
        <v>63</v>
      </c>
      <c r="C18" s="12" t="s">
        <v>64</v>
      </c>
      <c r="D18" s="12" t="s">
        <v>65</v>
      </c>
      <c r="E18" s="12" t="s">
        <v>66</v>
      </c>
      <c r="F18" s="12" t="s">
        <v>40</v>
      </c>
      <c r="G18" s="12" t="s">
        <v>41</v>
      </c>
      <c r="H18" s="12" t="s">
        <v>58</v>
      </c>
      <c r="I18" s="16" t="s">
        <v>497</v>
      </c>
      <c r="J18" s="13"/>
      <c r="K18" s="13"/>
      <c r="L18" s="13"/>
      <c r="M18" s="13"/>
      <c r="N18" s="13"/>
      <c r="O18" s="13">
        <v>31540000.000825942</v>
      </c>
      <c r="P18" s="13"/>
      <c r="Q18" s="13"/>
      <c r="R18" s="13"/>
      <c r="S18" s="13"/>
      <c r="T18" s="13"/>
      <c r="U18" s="13"/>
      <c r="V18" s="13"/>
      <c r="W18" s="13"/>
      <c r="X18" s="13"/>
      <c r="Y18" s="13"/>
      <c r="Z18" s="13"/>
      <c r="AA18" s="13"/>
      <c r="AB18" s="13"/>
      <c r="AC18" s="13"/>
      <c r="AD18" s="13"/>
      <c r="AE18" s="13"/>
      <c r="AF18" s="40"/>
      <c r="AG18" s="17" t="s">
        <v>77</v>
      </c>
    </row>
    <row r="19" spans="1:33" x14ac:dyDescent="0.25">
      <c r="A19" s="21" t="s">
        <v>47</v>
      </c>
      <c r="B19" s="12" t="s">
        <v>63</v>
      </c>
      <c r="C19" s="12" t="s">
        <v>64</v>
      </c>
      <c r="D19" s="12" t="s">
        <v>65</v>
      </c>
      <c r="E19" s="12" t="s">
        <v>66</v>
      </c>
      <c r="F19" s="12" t="s">
        <v>40</v>
      </c>
      <c r="G19" s="12" t="s">
        <v>41</v>
      </c>
      <c r="H19" s="12" t="s">
        <v>78</v>
      </c>
      <c r="I19" s="16" t="s">
        <v>497</v>
      </c>
      <c r="J19" s="13">
        <v>84301000000.000092</v>
      </c>
      <c r="K19" s="13"/>
      <c r="L19" s="13"/>
      <c r="M19" s="13"/>
      <c r="N19" s="13"/>
      <c r="O19" s="13">
        <v>211844890000.00031</v>
      </c>
      <c r="P19" s="13">
        <v>393089809999.99957</v>
      </c>
      <c r="Q19" s="13">
        <v>247294000000.00003</v>
      </c>
      <c r="R19" s="13">
        <v>211432000000.00015</v>
      </c>
      <c r="S19" s="13">
        <v>66263130377.972069</v>
      </c>
      <c r="T19" s="13">
        <v>117605839056.97015</v>
      </c>
      <c r="U19" s="13">
        <v>278218973687.82684</v>
      </c>
      <c r="V19" s="13"/>
      <c r="W19" s="13"/>
      <c r="X19" s="13"/>
      <c r="Y19" s="13"/>
      <c r="Z19" s="13">
        <v>1176000000</v>
      </c>
      <c r="AA19" s="13">
        <v>808000000</v>
      </c>
      <c r="AB19" s="13"/>
      <c r="AC19" s="13">
        <v>1628000000</v>
      </c>
      <c r="AD19" s="13">
        <v>1177000000</v>
      </c>
      <c r="AE19" s="13">
        <v>1970000000</v>
      </c>
      <c r="AF19" s="40">
        <v>5078000000</v>
      </c>
      <c r="AG19" s="17" t="s">
        <v>79</v>
      </c>
    </row>
    <row r="20" spans="1:33" x14ac:dyDescent="0.25">
      <c r="A20" s="21" t="s">
        <v>36</v>
      </c>
      <c r="B20" s="12" t="s">
        <v>63</v>
      </c>
      <c r="C20" s="12" t="s">
        <v>64</v>
      </c>
      <c r="D20" s="12" t="s">
        <v>65</v>
      </c>
      <c r="E20" s="12" t="s">
        <v>66</v>
      </c>
      <c r="F20" s="12" t="s">
        <v>40</v>
      </c>
      <c r="G20" s="12" t="s">
        <v>41</v>
      </c>
      <c r="H20" s="12" t="s">
        <v>42</v>
      </c>
      <c r="I20" s="16" t="s">
        <v>497</v>
      </c>
      <c r="J20" s="13">
        <v>20535187000967.691</v>
      </c>
      <c r="K20" s="13">
        <v>19864589000419.117</v>
      </c>
      <c r="L20" s="13">
        <v>19913391999644.457</v>
      </c>
      <c r="M20" s="13">
        <v>4877143000214.6787</v>
      </c>
      <c r="N20" s="13">
        <v>11761979380214.107</v>
      </c>
      <c r="O20" s="13">
        <v>7564717250057.7773</v>
      </c>
      <c r="P20" s="13">
        <v>7868293360068.6338</v>
      </c>
      <c r="Q20" s="13">
        <v>9060314999863.4102</v>
      </c>
      <c r="R20" s="13">
        <v>7023469000287.167</v>
      </c>
      <c r="S20" s="13">
        <v>17303895677006.582</v>
      </c>
      <c r="T20" s="13">
        <v>17329310424959.477</v>
      </c>
      <c r="U20" s="13">
        <v>8479501394454.5283</v>
      </c>
      <c r="V20" s="13">
        <v>10230551652971.834</v>
      </c>
      <c r="W20" s="13">
        <v>9728719409099.8711</v>
      </c>
      <c r="X20" s="13">
        <v>8334753325605.1279</v>
      </c>
      <c r="Y20" s="13">
        <v>7690716305695.4795</v>
      </c>
      <c r="Z20" s="13">
        <v>7953902565071.4873</v>
      </c>
      <c r="AA20" s="13">
        <v>8624795416882.9551</v>
      </c>
      <c r="AB20" s="13">
        <v>8613630390656.5938</v>
      </c>
      <c r="AC20" s="13">
        <v>8166801210948.7461</v>
      </c>
      <c r="AD20" s="13">
        <v>7656275951107.4512</v>
      </c>
      <c r="AE20" s="13">
        <v>7616672739398.5391</v>
      </c>
      <c r="AF20" s="40">
        <v>8096287098801.374</v>
      </c>
      <c r="AG20" s="17" t="s">
        <v>80</v>
      </c>
    </row>
    <row r="21" spans="1:33" x14ac:dyDescent="0.25">
      <c r="A21" s="21" t="s">
        <v>36</v>
      </c>
      <c r="B21" s="12" t="s">
        <v>63</v>
      </c>
      <c r="C21" s="12" t="s">
        <v>64</v>
      </c>
      <c r="D21" s="12" t="s">
        <v>65</v>
      </c>
      <c r="E21" s="12" t="s">
        <v>66</v>
      </c>
      <c r="F21" s="12" t="s">
        <v>40</v>
      </c>
      <c r="G21" s="12" t="s">
        <v>41</v>
      </c>
      <c r="H21" s="12" t="s">
        <v>81</v>
      </c>
      <c r="I21" s="16" t="s">
        <v>497</v>
      </c>
      <c r="J21" s="13">
        <v>172999999.99999988</v>
      </c>
      <c r="K21" s="13">
        <v>30999999.999600001</v>
      </c>
      <c r="L21" s="13">
        <v>49999999.999551713</v>
      </c>
      <c r="M21" s="13"/>
      <c r="N21" s="13"/>
      <c r="O21" s="13"/>
      <c r="P21" s="13"/>
      <c r="Q21" s="13"/>
      <c r="R21" s="13"/>
      <c r="S21" s="13">
        <v>1787207.0400987531</v>
      </c>
      <c r="T21" s="13"/>
      <c r="U21" s="13"/>
      <c r="V21" s="13"/>
      <c r="W21" s="13"/>
      <c r="X21" s="13"/>
      <c r="Y21" s="13">
        <v>23219641.186327543</v>
      </c>
      <c r="Z21" s="13">
        <v>4000000</v>
      </c>
      <c r="AA21" s="13">
        <v>1000000.0000000001</v>
      </c>
      <c r="AB21" s="13">
        <v>1000000.0000000001</v>
      </c>
      <c r="AC21" s="13">
        <v>12775377.76040731</v>
      </c>
      <c r="AD21" s="13"/>
      <c r="AE21" s="13"/>
      <c r="AF21" s="40"/>
      <c r="AG21" s="17" t="s">
        <v>82</v>
      </c>
    </row>
    <row r="22" spans="1:33" x14ac:dyDescent="0.25">
      <c r="A22" s="21" t="s">
        <v>47</v>
      </c>
      <c r="B22" s="12" t="s">
        <v>63</v>
      </c>
      <c r="C22" s="12" t="s">
        <v>64</v>
      </c>
      <c r="D22" s="12" t="s">
        <v>65</v>
      </c>
      <c r="E22" s="12" t="s">
        <v>66</v>
      </c>
      <c r="F22" s="12" t="s">
        <v>40</v>
      </c>
      <c r="G22" s="12" t="s">
        <v>41</v>
      </c>
      <c r="H22" s="12" t="s">
        <v>61</v>
      </c>
      <c r="I22" s="16" t="s">
        <v>497</v>
      </c>
      <c r="J22" s="13"/>
      <c r="K22" s="13"/>
      <c r="L22" s="13"/>
      <c r="M22" s="13"/>
      <c r="N22" s="13"/>
      <c r="O22" s="13"/>
      <c r="P22" s="13"/>
      <c r="Q22" s="13"/>
      <c r="R22" s="13"/>
      <c r="S22" s="13"/>
      <c r="T22" s="13">
        <v>770807.71816527401</v>
      </c>
      <c r="U22" s="13">
        <v>566588.11909295537</v>
      </c>
      <c r="V22" s="13">
        <v>3963155.2684592856</v>
      </c>
      <c r="W22" s="13">
        <v>81137172.461786091</v>
      </c>
      <c r="X22" s="13">
        <v>41915354.096154816</v>
      </c>
      <c r="Y22" s="13">
        <v>30254480.769960489</v>
      </c>
      <c r="Z22" s="13">
        <v>56749498.118512668</v>
      </c>
      <c r="AA22" s="13">
        <v>56540026.685947061</v>
      </c>
      <c r="AB22" s="13">
        <v>33099105.555229571</v>
      </c>
      <c r="AC22" s="13">
        <v>145760438.02761611</v>
      </c>
      <c r="AD22" s="13">
        <v>70136890.399029642</v>
      </c>
      <c r="AE22" s="13">
        <v>48072041.741412431</v>
      </c>
      <c r="AF22" s="40">
        <v>20085138.97369216</v>
      </c>
      <c r="AG22" s="17" t="s">
        <v>83</v>
      </c>
    </row>
    <row r="23" spans="1:33" x14ac:dyDescent="0.25">
      <c r="A23" s="21" t="s">
        <v>36</v>
      </c>
      <c r="B23" s="12" t="s">
        <v>84</v>
      </c>
      <c r="C23" s="12" t="s">
        <v>64</v>
      </c>
      <c r="D23" s="12" t="s">
        <v>85</v>
      </c>
      <c r="E23" s="12" t="s">
        <v>86</v>
      </c>
      <c r="F23" s="12" t="s">
        <v>40</v>
      </c>
      <c r="G23" s="12" t="s">
        <v>41</v>
      </c>
      <c r="H23" s="12" t="s">
        <v>42</v>
      </c>
      <c r="I23" s="16" t="s">
        <v>497</v>
      </c>
      <c r="J23" s="13">
        <v>1789775988937.4021</v>
      </c>
      <c r="K23" s="13">
        <v>1740970618687.8838</v>
      </c>
      <c r="L23" s="13">
        <v>1717422621166.4128</v>
      </c>
      <c r="M23" s="13">
        <v>1670229959143.8171</v>
      </c>
      <c r="N23" s="13">
        <v>1795996434857.5215</v>
      </c>
      <c r="O23" s="13">
        <v>1687000960867.4377</v>
      </c>
      <c r="P23" s="13">
        <v>1706254550888.1194</v>
      </c>
      <c r="Q23" s="13">
        <v>1699451288820.0994</v>
      </c>
      <c r="R23" s="13">
        <v>1723936800000</v>
      </c>
      <c r="S23" s="13">
        <v>1654006345000</v>
      </c>
      <c r="T23" s="13">
        <v>1671181195000</v>
      </c>
      <c r="U23" s="13">
        <v>1665904218000</v>
      </c>
      <c r="V23" s="13">
        <v>1391305019476.7949</v>
      </c>
      <c r="W23" s="13">
        <v>1363929378223.4683</v>
      </c>
      <c r="X23" s="13">
        <v>1222377083141.4568</v>
      </c>
      <c r="Y23" s="13">
        <v>1235379310214.7468</v>
      </c>
      <c r="Z23" s="13">
        <v>1305189168514.5161</v>
      </c>
      <c r="AA23" s="13">
        <v>1332211952423.5425</v>
      </c>
      <c r="AB23" s="13">
        <v>1287789956476.719</v>
      </c>
      <c r="AC23" s="13">
        <v>1402779435590.3059</v>
      </c>
      <c r="AD23" s="13">
        <v>1276873833569.3608</v>
      </c>
      <c r="AE23" s="13">
        <v>1332466895625.8354</v>
      </c>
      <c r="AF23" s="40">
        <v>1470151663735.4326</v>
      </c>
      <c r="AG23" s="17" t="s">
        <v>87</v>
      </c>
    </row>
    <row r="24" spans="1:33" x14ac:dyDescent="0.25">
      <c r="A24" s="21" t="s">
        <v>36</v>
      </c>
      <c r="B24" s="12" t="s">
        <v>84</v>
      </c>
      <c r="C24" s="12" t="s">
        <v>64</v>
      </c>
      <c r="D24" s="12" t="s">
        <v>85</v>
      </c>
      <c r="E24" s="12" t="s">
        <v>88</v>
      </c>
      <c r="F24" s="12" t="s">
        <v>40</v>
      </c>
      <c r="G24" s="12" t="s">
        <v>41</v>
      </c>
      <c r="H24" s="12" t="s">
        <v>42</v>
      </c>
      <c r="I24" s="16" t="s">
        <v>497</v>
      </c>
      <c r="J24" s="13">
        <v>121717490288.50685</v>
      </c>
      <c r="K24" s="13">
        <v>118398378167.16277</v>
      </c>
      <c r="L24" s="13">
        <v>116796946939.26083</v>
      </c>
      <c r="M24" s="13">
        <v>113587510441.66068</v>
      </c>
      <c r="N24" s="13">
        <v>122140524830.56807</v>
      </c>
      <c r="O24" s="13">
        <v>114728057779.45085</v>
      </c>
      <c r="P24" s="13">
        <v>116037438769.50008</v>
      </c>
      <c r="Q24" s="13">
        <v>115574768586.29689</v>
      </c>
      <c r="R24" s="13">
        <v>118457600000</v>
      </c>
      <c r="S24" s="13">
        <v>115153641000.00002</v>
      </c>
      <c r="T24" s="13">
        <v>109765107000</v>
      </c>
      <c r="U24" s="13">
        <v>113704895000</v>
      </c>
      <c r="V24" s="13">
        <v>99140190949.448746</v>
      </c>
      <c r="W24" s="13">
        <v>97482614847.959534</v>
      </c>
      <c r="X24" s="13">
        <v>90842239095.787415</v>
      </c>
      <c r="Y24" s="13">
        <v>92303806425.098907</v>
      </c>
      <c r="Z24" s="13">
        <v>91246617526.452911</v>
      </c>
      <c r="AA24" s="13">
        <v>93367789403.801346</v>
      </c>
      <c r="AB24" s="13">
        <v>85745632853.270737</v>
      </c>
      <c r="AC24" s="13">
        <v>97988282083.649719</v>
      </c>
      <c r="AD24" s="13">
        <v>90310987740.081757</v>
      </c>
      <c r="AE24" s="13">
        <v>79818333975.832306</v>
      </c>
      <c r="AF24" s="40">
        <v>91532598768.127518</v>
      </c>
      <c r="AG24" s="17" t="s">
        <v>89</v>
      </c>
    </row>
    <row r="25" spans="1:33" x14ac:dyDescent="0.25">
      <c r="A25" s="21" t="s">
        <v>36</v>
      </c>
      <c r="B25" s="12" t="s">
        <v>84</v>
      </c>
      <c r="C25" s="12" t="s">
        <v>64</v>
      </c>
      <c r="D25" s="12" t="s">
        <v>85</v>
      </c>
      <c r="E25" s="12" t="s">
        <v>90</v>
      </c>
      <c r="F25" s="12" t="s">
        <v>40</v>
      </c>
      <c r="G25" s="12" t="s">
        <v>41</v>
      </c>
      <c r="H25" s="12" t="s">
        <v>42</v>
      </c>
      <c r="I25" s="16" t="s">
        <v>497</v>
      </c>
      <c r="J25" s="13">
        <v>250526534435.01968</v>
      </c>
      <c r="K25" s="13">
        <v>520768904836.06207</v>
      </c>
      <c r="L25" s="13">
        <v>481335638803.14996</v>
      </c>
      <c r="M25" s="13">
        <v>304971510000.75519</v>
      </c>
      <c r="N25" s="13">
        <v>297949771009.37677</v>
      </c>
      <c r="O25" s="13">
        <v>248330480510.50626</v>
      </c>
      <c r="P25" s="13">
        <v>257119566125.1138</v>
      </c>
      <c r="Q25" s="13">
        <v>182503509722.18774</v>
      </c>
      <c r="R25" s="13">
        <v>168993900000</v>
      </c>
      <c r="S25" s="13">
        <v>183378301000</v>
      </c>
      <c r="T25" s="13">
        <v>214598796000</v>
      </c>
      <c r="U25" s="13">
        <v>174299940000</v>
      </c>
      <c r="V25" s="13">
        <v>148105600974.82727</v>
      </c>
      <c r="W25" s="13">
        <v>150289638273.12646</v>
      </c>
      <c r="X25" s="13">
        <v>127571209732.77229</v>
      </c>
      <c r="Y25" s="13">
        <v>135779101229.27779</v>
      </c>
      <c r="Z25" s="13">
        <v>113842370471.302</v>
      </c>
      <c r="AA25" s="13">
        <v>92768076658.636581</v>
      </c>
      <c r="AB25" s="13">
        <v>114322332409.96983</v>
      </c>
      <c r="AC25" s="13">
        <v>123105148657.41791</v>
      </c>
      <c r="AD25" s="13">
        <v>136326941059.10658</v>
      </c>
      <c r="AE25" s="13">
        <v>123479299508.40994</v>
      </c>
      <c r="AF25" s="40">
        <v>118952954525.50208</v>
      </c>
      <c r="AG25" s="17" t="s">
        <v>91</v>
      </c>
    </row>
    <row r="26" spans="1:33" x14ac:dyDescent="0.25">
      <c r="A26" s="21" t="s">
        <v>36</v>
      </c>
      <c r="B26" s="12" t="s">
        <v>84</v>
      </c>
      <c r="C26" s="12" t="s">
        <v>64</v>
      </c>
      <c r="D26" s="12" t="s">
        <v>85</v>
      </c>
      <c r="E26" s="12" t="s">
        <v>92</v>
      </c>
      <c r="F26" s="12" t="s">
        <v>40</v>
      </c>
      <c r="G26" s="12" t="s">
        <v>41</v>
      </c>
      <c r="H26" s="12" t="s">
        <v>42</v>
      </c>
      <c r="I26" s="16" t="s">
        <v>497</v>
      </c>
      <c r="J26" s="13">
        <v>362641520116.57239</v>
      </c>
      <c r="K26" s="13">
        <v>336822982464.55432</v>
      </c>
      <c r="L26" s="13">
        <v>342069421371.21106</v>
      </c>
      <c r="M26" s="13">
        <v>269699360577.40408</v>
      </c>
      <c r="N26" s="13">
        <v>282267594247.2666</v>
      </c>
      <c r="O26" s="13">
        <v>145123328275.79877</v>
      </c>
      <c r="P26" s="13">
        <v>217070189353.32773</v>
      </c>
      <c r="Q26" s="13">
        <v>290020983981.96368</v>
      </c>
      <c r="R26" s="13">
        <v>297462700000</v>
      </c>
      <c r="S26" s="13">
        <v>303091907000</v>
      </c>
      <c r="T26" s="13">
        <v>264940729000</v>
      </c>
      <c r="U26" s="13">
        <v>263017203000.00003</v>
      </c>
      <c r="V26" s="13">
        <v>205507799401.27847</v>
      </c>
      <c r="W26" s="13">
        <v>212073043965.88885</v>
      </c>
      <c r="X26" s="13">
        <v>161383842427.2291</v>
      </c>
      <c r="Y26" s="13">
        <v>158073165284.20801</v>
      </c>
      <c r="Z26" s="13">
        <v>176320591599.43973</v>
      </c>
      <c r="AA26" s="13">
        <v>154382106040.521</v>
      </c>
      <c r="AB26" s="13">
        <v>140138192952.09949</v>
      </c>
      <c r="AC26" s="13">
        <v>178892747147.37366</v>
      </c>
      <c r="AD26" s="13">
        <v>188161887835.98917</v>
      </c>
      <c r="AE26" s="13">
        <v>194674311628.9978</v>
      </c>
      <c r="AF26" s="40">
        <v>196270257041.31339</v>
      </c>
      <c r="AG26" s="17" t="s">
        <v>93</v>
      </c>
    </row>
    <row r="27" spans="1:33" x14ac:dyDescent="0.25">
      <c r="A27" s="21" t="s">
        <v>36</v>
      </c>
      <c r="B27" s="12" t="s">
        <v>84</v>
      </c>
      <c r="C27" s="12" t="s">
        <v>64</v>
      </c>
      <c r="D27" s="12" t="s">
        <v>94</v>
      </c>
      <c r="E27" s="12" t="s">
        <v>95</v>
      </c>
      <c r="F27" s="12" t="s">
        <v>40</v>
      </c>
      <c r="G27" s="12" t="s">
        <v>41</v>
      </c>
      <c r="H27" s="12" t="s">
        <v>42</v>
      </c>
      <c r="I27" s="16" t="s">
        <v>497</v>
      </c>
      <c r="J27" s="13">
        <v>1424567763438.688</v>
      </c>
      <c r="K27" s="13">
        <v>1385721249925.3228</v>
      </c>
      <c r="L27" s="13">
        <v>1366978279648.6138</v>
      </c>
      <c r="M27" s="13">
        <v>1329415397252.2744</v>
      </c>
      <c r="N27" s="13">
        <v>1429518911954.9204</v>
      </c>
      <c r="O27" s="13">
        <v>1342764234516.6682</v>
      </c>
      <c r="P27" s="13">
        <v>1358089081784.4045</v>
      </c>
      <c r="Q27" s="13">
        <v>1352674042199.4338</v>
      </c>
      <c r="R27" s="13">
        <v>1308215700000</v>
      </c>
      <c r="S27" s="13">
        <v>1332396174000</v>
      </c>
      <c r="T27" s="13">
        <v>1378226133000</v>
      </c>
      <c r="U27" s="13">
        <v>1339093519000</v>
      </c>
      <c r="V27" s="13">
        <v>1265117232127.9517</v>
      </c>
      <c r="W27" s="13">
        <v>1252121936209.1387</v>
      </c>
      <c r="X27" s="13">
        <v>1281554537425.7813</v>
      </c>
      <c r="Y27" s="13">
        <v>1267502313863.0876</v>
      </c>
      <c r="Z27" s="13">
        <v>1294913870018.7876</v>
      </c>
      <c r="AA27" s="13">
        <v>1164232059989.8223</v>
      </c>
      <c r="AB27" s="13">
        <v>1093276114727.3451</v>
      </c>
      <c r="AC27" s="13">
        <v>1117679429825.6208</v>
      </c>
      <c r="AD27" s="13">
        <v>1070399467150.9546</v>
      </c>
      <c r="AE27" s="13">
        <v>1287131736340.0591</v>
      </c>
      <c r="AF27" s="40">
        <v>1248514377658.8132</v>
      </c>
      <c r="AG27" s="17" t="s">
        <v>96</v>
      </c>
    </row>
    <row r="28" spans="1:33" x14ac:dyDescent="0.25">
      <c r="A28" s="21" t="s">
        <v>36</v>
      </c>
      <c r="B28" s="12" t="s">
        <v>84</v>
      </c>
      <c r="C28" s="12" t="s">
        <v>64</v>
      </c>
      <c r="D28" s="12" t="s">
        <v>94</v>
      </c>
      <c r="E28" s="12" t="s">
        <v>97</v>
      </c>
      <c r="F28" s="12" t="s">
        <v>40</v>
      </c>
      <c r="G28" s="12" t="s">
        <v>41</v>
      </c>
      <c r="H28" s="12" t="s">
        <v>42</v>
      </c>
      <c r="I28" s="16" t="s">
        <v>497</v>
      </c>
      <c r="J28" s="13">
        <v>1997293989999.3862</v>
      </c>
      <c r="K28" s="13">
        <v>1942829814995.6018</v>
      </c>
      <c r="L28" s="13">
        <v>1916551513008.7275</v>
      </c>
      <c r="M28" s="13">
        <v>1863887033871.4446</v>
      </c>
      <c r="N28" s="13">
        <v>2004235673946.5188</v>
      </c>
      <c r="O28" s="13">
        <v>1882602572104.1057</v>
      </c>
      <c r="P28" s="13">
        <v>1904088545696.2817</v>
      </c>
      <c r="Q28" s="13">
        <v>1896496470193.6294</v>
      </c>
      <c r="R28" s="13">
        <v>1992816700000</v>
      </c>
      <c r="S28" s="13">
        <v>1850062900000</v>
      </c>
      <c r="T28" s="13">
        <v>1791672300000</v>
      </c>
      <c r="U28" s="13">
        <v>1672458600000</v>
      </c>
      <c r="V28" s="13">
        <v>1455085895400.8665</v>
      </c>
      <c r="W28" s="13">
        <v>1392223280353.2012</v>
      </c>
      <c r="X28" s="13">
        <v>1365374819492.8313</v>
      </c>
      <c r="Y28" s="13">
        <v>1280318590690.7383</v>
      </c>
      <c r="Z28" s="13">
        <v>1444100788243.7549</v>
      </c>
      <c r="AA28" s="13">
        <v>1503640514378.5388</v>
      </c>
      <c r="AB28" s="13">
        <v>1517832085229.9397</v>
      </c>
      <c r="AC28" s="13">
        <v>1891626640279.1143</v>
      </c>
      <c r="AD28" s="13">
        <v>1838423615571.2922</v>
      </c>
      <c r="AE28" s="13">
        <v>1851027627680.865</v>
      </c>
      <c r="AF28" s="40">
        <v>1692125418541.4294</v>
      </c>
      <c r="AG28" s="17" t="s">
        <v>98</v>
      </c>
    </row>
    <row r="29" spans="1:33" x14ac:dyDescent="0.25">
      <c r="A29" s="21" t="s">
        <v>36</v>
      </c>
      <c r="B29" s="12" t="s">
        <v>84</v>
      </c>
      <c r="C29" s="12" t="s">
        <v>64</v>
      </c>
      <c r="D29" s="12" t="s">
        <v>99</v>
      </c>
      <c r="E29" s="12" t="s">
        <v>100</v>
      </c>
      <c r="F29" s="12" t="s">
        <v>40</v>
      </c>
      <c r="G29" s="12" t="s">
        <v>41</v>
      </c>
      <c r="H29" s="12" t="s">
        <v>42</v>
      </c>
      <c r="I29" s="16" t="s">
        <v>497</v>
      </c>
      <c r="J29" s="13">
        <v>12655392200235.123</v>
      </c>
      <c r="K29" s="13">
        <v>5254017471100.9385</v>
      </c>
      <c r="L29" s="13">
        <v>5239444570154.8779</v>
      </c>
      <c r="M29" s="13">
        <v>9433554922212.8867</v>
      </c>
      <c r="N29" s="13">
        <v>12394864507388.666</v>
      </c>
      <c r="O29" s="13">
        <v>11600978947329.391</v>
      </c>
      <c r="P29" s="13">
        <v>11121421467859.543</v>
      </c>
      <c r="Q29" s="13">
        <v>10168467943378.098</v>
      </c>
      <c r="R29" s="13">
        <v>9251322313000</v>
      </c>
      <c r="S29" s="13">
        <v>10068852064000</v>
      </c>
      <c r="T29" s="13">
        <v>10345286557000</v>
      </c>
      <c r="U29" s="13">
        <v>10408864176000</v>
      </c>
      <c r="V29" s="13">
        <v>8730924277884.6787</v>
      </c>
      <c r="W29" s="13">
        <v>8807506840000.375</v>
      </c>
      <c r="X29" s="13">
        <v>8253533825040.0771</v>
      </c>
      <c r="Y29" s="13">
        <v>8223842416033.7324</v>
      </c>
      <c r="Z29" s="13">
        <v>8471788837808.4688</v>
      </c>
      <c r="AA29" s="13">
        <v>8775480209320.6641</v>
      </c>
      <c r="AB29" s="13">
        <v>8853225988018.8223</v>
      </c>
      <c r="AC29" s="13">
        <v>9442133354794.3066</v>
      </c>
      <c r="AD29" s="13">
        <v>7964284766240.9004</v>
      </c>
      <c r="AE29" s="13">
        <v>8904308979285.873</v>
      </c>
      <c r="AF29" s="40">
        <v>8954001799602.8027</v>
      </c>
      <c r="AG29" s="17" t="s">
        <v>101</v>
      </c>
    </row>
    <row r="30" spans="1:33" x14ac:dyDescent="0.25">
      <c r="A30" s="21" t="s">
        <v>36</v>
      </c>
      <c r="B30" s="12" t="s">
        <v>84</v>
      </c>
      <c r="C30" s="12" t="s">
        <v>64</v>
      </c>
      <c r="D30" s="12" t="s">
        <v>99</v>
      </c>
      <c r="E30" s="12" t="s">
        <v>102</v>
      </c>
      <c r="F30" s="12" t="s">
        <v>40</v>
      </c>
      <c r="G30" s="12" t="s">
        <v>41</v>
      </c>
      <c r="H30" s="12" t="s">
        <v>42</v>
      </c>
      <c r="I30" s="16" t="s">
        <v>497</v>
      </c>
      <c r="J30" s="13">
        <v>10803822619805.463</v>
      </c>
      <c r="K30" s="13">
        <v>15533923148566.014</v>
      </c>
      <c r="L30" s="13">
        <v>15971328222437.299</v>
      </c>
      <c r="M30" s="13">
        <v>10256269677957.801</v>
      </c>
      <c r="N30" s="13">
        <v>10667594343648.037</v>
      </c>
      <c r="O30" s="13">
        <v>9900887444597.5039</v>
      </c>
      <c r="P30" s="13">
        <v>10150629647360.455</v>
      </c>
      <c r="Q30" s="13">
        <v>10428532594599.244</v>
      </c>
      <c r="R30" s="13">
        <v>10131163700000</v>
      </c>
      <c r="S30" s="13">
        <v>9662065875000</v>
      </c>
      <c r="T30" s="13">
        <v>9737035771000</v>
      </c>
      <c r="U30" s="13">
        <v>9856334525000</v>
      </c>
      <c r="V30" s="13">
        <v>8042369333358.498</v>
      </c>
      <c r="W30" s="13">
        <v>8107381057518.0918</v>
      </c>
      <c r="X30" s="13">
        <v>6815231117830.8438</v>
      </c>
      <c r="Y30" s="13">
        <v>6831905590231.5293</v>
      </c>
      <c r="Z30" s="13">
        <v>7227808556387.8867</v>
      </c>
      <c r="AA30" s="13">
        <v>7642038664871.4902</v>
      </c>
      <c r="AB30" s="13">
        <v>7632932434316.8574</v>
      </c>
      <c r="AC30" s="13">
        <v>8534328007298.7852</v>
      </c>
      <c r="AD30" s="13">
        <v>6803176064485.4473</v>
      </c>
      <c r="AE30" s="13">
        <v>8024413714701.0576</v>
      </c>
      <c r="AF30" s="40">
        <v>8727482046801.7207</v>
      </c>
      <c r="AG30" s="17" t="s">
        <v>103</v>
      </c>
    </row>
    <row r="31" spans="1:33" x14ac:dyDescent="0.25">
      <c r="A31" s="21" t="s">
        <v>36</v>
      </c>
      <c r="B31" s="12" t="s">
        <v>84</v>
      </c>
      <c r="C31" s="12" t="s">
        <v>64</v>
      </c>
      <c r="D31" s="12" t="s">
        <v>104</v>
      </c>
      <c r="E31" s="12" t="s">
        <v>105</v>
      </c>
      <c r="F31" s="12" t="s">
        <v>40</v>
      </c>
      <c r="G31" s="12" t="s">
        <v>41</v>
      </c>
      <c r="H31" s="12" t="s">
        <v>42</v>
      </c>
      <c r="I31" s="16" t="s">
        <v>497</v>
      </c>
      <c r="J31" s="13">
        <v>5954384669059.2227</v>
      </c>
      <c r="K31" s="13">
        <v>5831682817847.3223</v>
      </c>
      <c r="L31" s="13">
        <v>6396120524006.3516</v>
      </c>
      <c r="M31" s="13">
        <v>6822238827054.9912</v>
      </c>
      <c r="N31" s="13">
        <v>7050571281492.3223</v>
      </c>
      <c r="O31" s="13">
        <v>7070748152043.1162</v>
      </c>
      <c r="P31" s="13">
        <v>7027805736287.5615</v>
      </c>
      <c r="Q31" s="13">
        <v>7135411248251.96</v>
      </c>
      <c r="R31" s="13">
        <v>6727388010902.7998</v>
      </c>
      <c r="S31" s="13">
        <v>6475325940753.2471</v>
      </c>
      <c r="T31" s="13">
        <v>6492740143437.0723</v>
      </c>
      <c r="U31" s="13">
        <v>6547586433778.0098</v>
      </c>
      <c r="V31" s="13">
        <v>5832049264478.1367</v>
      </c>
      <c r="W31" s="13">
        <v>5869585306414.2695</v>
      </c>
      <c r="X31" s="13">
        <v>6239419119360.0029</v>
      </c>
      <c r="Y31" s="13">
        <v>6326015078750.3633</v>
      </c>
      <c r="Z31" s="13">
        <v>6310428189141.6484</v>
      </c>
      <c r="AA31" s="13">
        <v>6026819896761.2852</v>
      </c>
      <c r="AB31" s="13">
        <v>6316216179107.4717</v>
      </c>
      <c r="AC31" s="13">
        <v>6610054425254.1885</v>
      </c>
      <c r="AD31" s="13">
        <v>5824038317445.0537</v>
      </c>
      <c r="AE31" s="13">
        <v>6789959171842.3711</v>
      </c>
      <c r="AF31" s="40">
        <v>8615004316694.8232</v>
      </c>
      <c r="AG31" s="17" t="s">
        <v>106</v>
      </c>
    </row>
    <row r="32" spans="1:33" x14ac:dyDescent="0.25">
      <c r="A32" s="21" t="s">
        <v>36</v>
      </c>
      <c r="B32" s="12" t="s">
        <v>84</v>
      </c>
      <c r="C32" s="12" t="s">
        <v>64</v>
      </c>
      <c r="D32" s="12" t="s">
        <v>104</v>
      </c>
      <c r="E32" s="12" t="s">
        <v>107</v>
      </c>
      <c r="F32" s="12" t="s">
        <v>40</v>
      </c>
      <c r="G32" s="12" t="s">
        <v>41</v>
      </c>
      <c r="H32" s="12" t="s">
        <v>42</v>
      </c>
      <c r="I32" s="16" t="s">
        <v>497</v>
      </c>
      <c r="J32" s="13">
        <v>32612285606789.594</v>
      </c>
      <c r="K32" s="13">
        <v>31940245078908.051</v>
      </c>
      <c r="L32" s="13">
        <v>35031681844179.691</v>
      </c>
      <c r="M32" s="13">
        <v>37365540433046.836</v>
      </c>
      <c r="N32" s="13">
        <v>38616121917327.406</v>
      </c>
      <c r="O32" s="13">
        <v>38726631046586.883</v>
      </c>
      <c r="P32" s="13">
        <v>38491434564481.375</v>
      </c>
      <c r="Q32" s="13">
        <v>39080792136101.328</v>
      </c>
      <c r="R32" s="13">
        <v>36846040589097.203</v>
      </c>
      <c r="S32" s="13">
        <v>35465491518246.758</v>
      </c>
      <c r="T32" s="13">
        <v>35560869459562.93</v>
      </c>
      <c r="U32" s="13">
        <v>35861263704221.992</v>
      </c>
      <c r="V32" s="13">
        <v>31942252114537.75</v>
      </c>
      <c r="W32" s="13">
        <v>32147837777575.379</v>
      </c>
      <c r="X32" s="13">
        <v>34173425072515.773</v>
      </c>
      <c r="Y32" s="13">
        <v>34647712898545.426</v>
      </c>
      <c r="Z32" s="13">
        <v>34562343188005.512</v>
      </c>
      <c r="AA32" s="13">
        <v>34918733393648.219</v>
      </c>
      <c r="AB32" s="13">
        <v>34070637271169.375</v>
      </c>
      <c r="AC32" s="13">
        <v>34826777503705.77</v>
      </c>
      <c r="AD32" s="13">
        <v>28067324962319.844</v>
      </c>
      <c r="AE32" s="13">
        <v>30168396027648.34</v>
      </c>
      <c r="AF32" s="40">
        <v>30131336266061.336</v>
      </c>
      <c r="AG32" s="17" t="s">
        <v>108</v>
      </c>
    </row>
    <row r="33" spans="1:33" x14ac:dyDescent="0.25">
      <c r="A33" s="21" t="s">
        <v>36</v>
      </c>
      <c r="B33" s="12" t="s">
        <v>84</v>
      </c>
      <c r="C33" s="12" t="s">
        <v>64</v>
      </c>
      <c r="D33" s="12" t="s">
        <v>109</v>
      </c>
      <c r="E33" s="12" t="s">
        <v>48</v>
      </c>
      <c r="F33" s="12" t="s">
        <v>40</v>
      </c>
      <c r="G33" s="12" t="s">
        <v>41</v>
      </c>
      <c r="H33" s="12" t="s">
        <v>42</v>
      </c>
      <c r="I33" s="16" t="s">
        <v>497</v>
      </c>
      <c r="J33" s="13">
        <v>24418205140110.719</v>
      </c>
      <c r="K33" s="13">
        <v>23748591143012.746</v>
      </c>
      <c r="L33" s="13">
        <v>23716430494644.977</v>
      </c>
      <c r="M33" s="13">
        <v>24088359951773.113</v>
      </c>
      <c r="N33" s="13">
        <v>26076944437763.016</v>
      </c>
      <c r="O33" s="13">
        <v>24666716893475.973</v>
      </c>
      <c r="P33" s="13">
        <v>26653464227504.211</v>
      </c>
      <c r="Q33" s="13">
        <v>25979866039865.414</v>
      </c>
      <c r="R33" s="13">
        <v>25394679623000</v>
      </c>
      <c r="S33" s="13">
        <v>25442479002000</v>
      </c>
      <c r="T33" s="13">
        <v>26415224229000</v>
      </c>
      <c r="U33" s="13">
        <v>27084036045000</v>
      </c>
      <c r="V33" s="13">
        <v>23851222194618.602</v>
      </c>
      <c r="W33" s="13">
        <v>23686332197249.684</v>
      </c>
      <c r="X33" s="13">
        <v>24005789393908.012</v>
      </c>
      <c r="Y33" s="13">
        <v>24194632202706.055</v>
      </c>
      <c r="Z33" s="13">
        <v>24203318282057.25</v>
      </c>
      <c r="AA33" s="13">
        <v>24188131705351.066</v>
      </c>
      <c r="AB33" s="13">
        <v>23633271146666.293</v>
      </c>
      <c r="AC33" s="13">
        <v>24458779569443.559</v>
      </c>
      <c r="AD33" s="13">
        <v>23918230307774.543</v>
      </c>
      <c r="AE33" s="13">
        <v>24553266814679.539</v>
      </c>
      <c r="AF33" s="40">
        <v>24649627238576.414</v>
      </c>
      <c r="AG33" s="17" t="s">
        <v>110</v>
      </c>
    </row>
    <row r="34" spans="1:33" x14ac:dyDescent="0.25">
      <c r="A34" s="21" t="s">
        <v>36</v>
      </c>
      <c r="B34" s="12" t="s">
        <v>84</v>
      </c>
      <c r="C34" s="12" t="s">
        <v>64</v>
      </c>
      <c r="D34" s="12" t="s">
        <v>111</v>
      </c>
      <c r="E34" s="12" t="s">
        <v>48</v>
      </c>
      <c r="F34" s="12" t="s">
        <v>40</v>
      </c>
      <c r="G34" s="12" t="s">
        <v>41</v>
      </c>
      <c r="H34" s="12" t="s">
        <v>42</v>
      </c>
      <c r="I34" s="16" t="s">
        <v>497</v>
      </c>
      <c r="J34" s="13">
        <v>13110758430025.252</v>
      </c>
      <c r="K34" s="13">
        <v>12905325891817.934</v>
      </c>
      <c r="L34" s="13">
        <v>13135147053025.92</v>
      </c>
      <c r="M34" s="13">
        <v>13311845729955.256</v>
      </c>
      <c r="N34" s="13">
        <v>13653624397781.512</v>
      </c>
      <c r="O34" s="13">
        <v>13603553589124.607</v>
      </c>
      <c r="P34" s="13">
        <v>14018156235344.029</v>
      </c>
      <c r="Q34" s="13">
        <v>14204260666159.111</v>
      </c>
      <c r="R34" s="13">
        <v>13753587066000</v>
      </c>
      <c r="S34" s="13">
        <v>13279837198000</v>
      </c>
      <c r="T34" s="13">
        <v>13696147310000</v>
      </c>
      <c r="U34" s="13">
        <v>13869677812000</v>
      </c>
      <c r="V34" s="13">
        <v>12127432500251.469</v>
      </c>
      <c r="W34" s="13">
        <v>12161096761045.568</v>
      </c>
      <c r="X34" s="13">
        <v>12488157059227.154</v>
      </c>
      <c r="Y34" s="13">
        <v>12659392406693.453</v>
      </c>
      <c r="Z34" s="13">
        <v>12625309825528.359</v>
      </c>
      <c r="AA34" s="13">
        <v>12314675458706.188</v>
      </c>
      <c r="AB34" s="13">
        <v>11899783828695.043</v>
      </c>
      <c r="AC34" s="13">
        <v>12351433677621.559</v>
      </c>
      <c r="AD34" s="13">
        <v>9261847766795.9844</v>
      </c>
      <c r="AE34" s="13">
        <v>10285409519339.969</v>
      </c>
      <c r="AF34" s="40">
        <v>11376799632255.914</v>
      </c>
      <c r="AG34" s="17" t="s">
        <v>112</v>
      </c>
    </row>
    <row r="35" spans="1:33" x14ac:dyDescent="0.25">
      <c r="A35" s="21" t="s">
        <v>36</v>
      </c>
      <c r="B35" s="12" t="s">
        <v>84</v>
      </c>
      <c r="C35" s="12" t="s">
        <v>64</v>
      </c>
      <c r="D35" s="12" t="s">
        <v>113</v>
      </c>
      <c r="E35" s="12" t="s">
        <v>48</v>
      </c>
      <c r="F35" s="12" t="s">
        <v>40</v>
      </c>
      <c r="G35" s="12" t="s">
        <v>41</v>
      </c>
      <c r="H35" s="12" t="s">
        <v>42</v>
      </c>
      <c r="I35" s="16" t="s">
        <v>497</v>
      </c>
      <c r="J35" s="13">
        <v>3163515630437.1646</v>
      </c>
      <c r="K35" s="13">
        <v>4625545203458.4746</v>
      </c>
      <c r="L35" s="13">
        <v>3443546771571.1074</v>
      </c>
      <c r="M35" s="13">
        <v>3540069124016.0068</v>
      </c>
      <c r="N35" s="13">
        <v>4034932908209.8179</v>
      </c>
      <c r="O35" s="13">
        <v>3570650302337.7686</v>
      </c>
      <c r="P35" s="13">
        <v>4114368666807.1011</v>
      </c>
      <c r="Q35" s="13">
        <v>3668912523960.0254</v>
      </c>
      <c r="R35" s="13">
        <v>3262210200000</v>
      </c>
      <c r="S35" s="13">
        <v>3293185800000</v>
      </c>
      <c r="T35" s="13">
        <v>3169825700000</v>
      </c>
      <c r="U35" s="13">
        <v>3339715300000</v>
      </c>
      <c r="V35" s="13">
        <v>2631654697015.6221</v>
      </c>
      <c r="W35" s="13">
        <v>2330259434089.3691</v>
      </c>
      <c r="X35" s="13">
        <v>2240742603369.2192</v>
      </c>
      <c r="Y35" s="13">
        <v>2305210170814.2036</v>
      </c>
      <c r="Z35" s="13">
        <v>2389385587193.6025</v>
      </c>
      <c r="AA35" s="13">
        <v>2206606702368.2168</v>
      </c>
      <c r="AB35" s="13">
        <v>2581521580606.6274</v>
      </c>
      <c r="AC35" s="13">
        <v>2760585290157.4502</v>
      </c>
      <c r="AD35" s="13">
        <v>2787280100563.9414</v>
      </c>
      <c r="AE35" s="13">
        <v>2643430206822.2246</v>
      </c>
      <c r="AF35" s="40">
        <v>2723105936384.145</v>
      </c>
      <c r="AG35" s="17" t="s">
        <v>114</v>
      </c>
    </row>
    <row r="36" spans="1:33" x14ac:dyDescent="0.25">
      <c r="A36" s="21" t="s">
        <v>47</v>
      </c>
      <c r="B36" s="12" t="s">
        <v>84</v>
      </c>
      <c r="C36" s="12" t="s">
        <v>64</v>
      </c>
      <c r="D36" s="12" t="s">
        <v>48</v>
      </c>
      <c r="E36" s="12" t="s">
        <v>48</v>
      </c>
      <c r="F36" s="12" t="s">
        <v>40</v>
      </c>
      <c r="G36" s="12" t="s">
        <v>41</v>
      </c>
      <c r="H36" s="12" t="s">
        <v>49</v>
      </c>
      <c r="I36" s="16" t="s">
        <v>497</v>
      </c>
      <c r="J36" s="13">
        <v>5877325936.6657457</v>
      </c>
      <c r="K36" s="13">
        <v>6820317595.7144718</v>
      </c>
      <c r="L36" s="13">
        <v>10457967363.179485</v>
      </c>
      <c r="M36" s="13">
        <v>2411906559.735754</v>
      </c>
      <c r="N36" s="13">
        <v>2836473696.7210169</v>
      </c>
      <c r="O36" s="13">
        <v>6651771199.1985044</v>
      </c>
      <c r="P36" s="13">
        <v>38046140270.375923</v>
      </c>
      <c r="Q36" s="13">
        <v>38614762511.768883</v>
      </c>
      <c r="R36" s="13">
        <v>40654061100.764984</v>
      </c>
      <c r="S36" s="13">
        <v>31188009871.788372</v>
      </c>
      <c r="T36" s="13">
        <v>32356116802.581867</v>
      </c>
      <c r="U36" s="13">
        <v>72626286029.659927</v>
      </c>
      <c r="V36" s="13">
        <v>98889517500.575424</v>
      </c>
      <c r="W36" s="13">
        <v>256826942596.00775</v>
      </c>
      <c r="X36" s="13">
        <v>228954824485.5495</v>
      </c>
      <c r="Y36" s="13">
        <v>500280845560.63568</v>
      </c>
      <c r="Z36" s="13">
        <v>613018961069.96582</v>
      </c>
      <c r="AA36" s="13">
        <v>516973083467.26581</v>
      </c>
      <c r="AB36" s="13">
        <v>675162047401.44885</v>
      </c>
      <c r="AC36" s="13">
        <v>682593093493.46875</v>
      </c>
      <c r="AD36" s="13">
        <v>777627314285.3335</v>
      </c>
      <c r="AE36" s="13">
        <v>871000365026.81824</v>
      </c>
      <c r="AF36" s="40">
        <v>860441802179.01233</v>
      </c>
      <c r="AG36" s="17" t="s">
        <v>115</v>
      </c>
    </row>
    <row r="37" spans="1:33" x14ac:dyDescent="0.25">
      <c r="A37" s="21" t="s">
        <v>36</v>
      </c>
      <c r="B37" s="12" t="s">
        <v>84</v>
      </c>
      <c r="C37" s="12" t="s">
        <v>64</v>
      </c>
      <c r="D37" s="12" t="s">
        <v>48</v>
      </c>
      <c r="E37" s="12" t="s">
        <v>48</v>
      </c>
      <c r="F37" s="12" t="s">
        <v>40</v>
      </c>
      <c r="G37" s="12" t="s">
        <v>41</v>
      </c>
      <c r="H37" s="12" t="s">
        <v>116</v>
      </c>
      <c r="I37" s="16" t="s">
        <v>497</v>
      </c>
      <c r="J37" s="13">
        <v>500000000000.00006</v>
      </c>
      <c r="K37" s="13">
        <v>1000000000</v>
      </c>
      <c r="L37" s="13">
        <v>1000000000</v>
      </c>
      <c r="M37" s="13">
        <v>5000000000</v>
      </c>
      <c r="N37" s="13">
        <v>168000000000</v>
      </c>
      <c r="O37" s="13">
        <v>409999999999.99994</v>
      </c>
      <c r="P37" s="13">
        <v>29999999999.999996</v>
      </c>
      <c r="Q37" s="13"/>
      <c r="R37" s="13"/>
      <c r="S37" s="13"/>
      <c r="T37" s="13"/>
      <c r="U37" s="13"/>
      <c r="V37" s="13"/>
      <c r="W37" s="13"/>
      <c r="X37" s="13"/>
      <c r="Y37" s="13"/>
      <c r="Z37" s="13"/>
      <c r="AA37" s="13"/>
      <c r="AB37" s="13"/>
      <c r="AC37" s="13"/>
      <c r="AD37" s="13"/>
      <c r="AE37" s="13"/>
      <c r="AF37" s="40"/>
      <c r="AG37" s="17" t="s">
        <v>118</v>
      </c>
    </row>
    <row r="38" spans="1:33" x14ac:dyDescent="0.25">
      <c r="A38" s="21" t="s">
        <v>36</v>
      </c>
      <c r="B38" s="12" t="s">
        <v>84</v>
      </c>
      <c r="C38" s="12" t="s">
        <v>64</v>
      </c>
      <c r="D38" s="12" t="s">
        <v>48</v>
      </c>
      <c r="E38" s="12" t="s">
        <v>48</v>
      </c>
      <c r="F38" s="12" t="s">
        <v>40</v>
      </c>
      <c r="G38" s="12" t="s">
        <v>41</v>
      </c>
      <c r="H38" s="12" t="s">
        <v>52</v>
      </c>
      <c r="I38" s="16" t="s">
        <v>497</v>
      </c>
      <c r="J38" s="13">
        <v>11553233507974.531</v>
      </c>
      <c r="K38" s="13">
        <v>10894646845092.121</v>
      </c>
      <c r="L38" s="13">
        <v>10739063003936.572</v>
      </c>
      <c r="M38" s="13">
        <v>11069691663240.285</v>
      </c>
      <c r="N38" s="13">
        <v>8807413926795.7227</v>
      </c>
      <c r="O38" s="13">
        <v>11915614559175.863</v>
      </c>
      <c r="P38" s="13">
        <v>9076779505021.002</v>
      </c>
      <c r="Q38" s="13">
        <v>10131728459167</v>
      </c>
      <c r="R38" s="13">
        <v>14940623840375.738</v>
      </c>
      <c r="S38" s="13">
        <v>17036009426856.979</v>
      </c>
      <c r="T38" s="13">
        <v>23500290261332.043</v>
      </c>
      <c r="U38" s="13">
        <v>23260726578095.324</v>
      </c>
      <c r="V38" s="13">
        <v>19438607326569.387</v>
      </c>
      <c r="W38" s="13">
        <v>16596771592769.406</v>
      </c>
      <c r="X38" s="13">
        <v>13124122569580.322</v>
      </c>
      <c r="Y38" s="13">
        <v>15187497511587.268</v>
      </c>
      <c r="Z38" s="13">
        <v>14309345146653.432</v>
      </c>
      <c r="AA38" s="13">
        <v>11432002868718.018</v>
      </c>
      <c r="AB38" s="13">
        <v>14077517687083.732</v>
      </c>
      <c r="AC38" s="13">
        <v>11387149641699.084</v>
      </c>
      <c r="AD38" s="13">
        <v>9645685747956.2285</v>
      </c>
      <c r="AE38" s="13">
        <v>9484759369798.6465</v>
      </c>
      <c r="AF38" s="40">
        <v>8020257590508.9082</v>
      </c>
      <c r="AG38" s="17" t="s">
        <v>119</v>
      </c>
    </row>
    <row r="39" spans="1:33" x14ac:dyDescent="0.25">
      <c r="A39" s="21" t="s">
        <v>47</v>
      </c>
      <c r="B39" s="12" t="s">
        <v>84</v>
      </c>
      <c r="C39" s="12" t="s">
        <v>64</v>
      </c>
      <c r="D39" s="12" t="s">
        <v>48</v>
      </c>
      <c r="E39" s="12" t="s">
        <v>48</v>
      </c>
      <c r="F39" s="12" t="s">
        <v>40</v>
      </c>
      <c r="G39" s="12" t="s">
        <v>41</v>
      </c>
      <c r="H39" s="12" t="s">
        <v>54</v>
      </c>
      <c r="I39" s="16" t="s">
        <v>497</v>
      </c>
      <c r="J39" s="13">
        <v>3285946757.1896739</v>
      </c>
      <c r="K39" s="13">
        <v>4571400285.6340122</v>
      </c>
      <c r="L39" s="13">
        <v>5519136442.7792807</v>
      </c>
      <c r="M39" s="13">
        <v>33357996812.432522</v>
      </c>
      <c r="N39" s="13">
        <v>51701667798.98452</v>
      </c>
      <c r="O39" s="13">
        <v>54865692000</v>
      </c>
      <c r="P39" s="13">
        <v>56443016806.412933</v>
      </c>
      <c r="Q39" s="13">
        <v>55313850384.430008</v>
      </c>
      <c r="R39" s="13">
        <v>60485003519.678566</v>
      </c>
      <c r="S39" s="13">
        <v>59944918345.49025</v>
      </c>
      <c r="T39" s="13">
        <v>90653367797.188736</v>
      </c>
      <c r="U39" s="13">
        <v>82515723575.289551</v>
      </c>
      <c r="V39" s="13">
        <v>103223481305.16422</v>
      </c>
      <c r="W39" s="13">
        <v>100906825020.7662</v>
      </c>
      <c r="X39" s="13">
        <v>107658858501.97655</v>
      </c>
      <c r="Y39" s="13">
        <v>1118425686028.6121</v>
      </c>
      <c r="Z39" s="13">
        <v>632559886550.27698</v>
      </c>
      <c r="AA39" s="13">
        <v>740846452350.47571</v>
      </c>
      <c r="AB39" s="13">
        <v>322751523194.09778</v>
      </c>
      <c r="AC39" s="13">
        <v>606701231711.54102</v>
      </c>
      <c r="AD39" s="13">
        <v>901010247930.42188</v>
      </c>
      <c r="AE39" s="13">
        <v>487400943942.91736</v>
      </c>
      <c r="AF39" s="40">
        <v>956213651899.8551</v>
      </c>
      <c r="AG39" s="17" t="s">
        <v>120</v>
      </c>
    </row>
    <row r="40" spans="1:33" x14ac:dyDescent="0.25">
      <c r="A40" s="21" t="s">
        <v>36</v>
      </c>
      <c r="B40" s="12" t="s">
        <v>84</v>
      </c>
      <c r="C40" s="12" t="s">
        <v>64</v>
      </c>
      <c r="D40" s="12" t="s">
        <v>48</v>
      </c>
      <c r="E40" s="12" t="s">
        <v>48</v>
      </c>
      <c r="F40" s="12" t="s">
        <v>40</v>
      </c>
      <c r="G40" s="12" t="s">
        <v>41</v>
      </c>
      <c r="H40" s="12" t="s">
        <v>56</v>
      </c>
      <c r="I40" s="16" t="s">
        <v>497</v>
      </c>
      <c r="J40" s="13">
        <v>1254735198277.9917</v>
      </c>
      <c r="K40" s="13">
        <v>1295697321003.5208</v>
      </c>
      <c r="L40" s="13">
        <v>1334286999341.1025</v>
      </c>
      <c r="M40" s="13">
        <v>1342735123791.0229</v>
      </c>
      <c r="N40" s="13">
        <v>1355562994346.749</v>
      </c>
      <c r="O40" s="13">
        <v>1350729625000</v>
      </c>
      <c r="P40" s="13">
        <v>1387007415466.6477</v>
      </c>
      <c r="Q40" s="13">
        <v>1356812722642.2173</v>
      </c>
      <c r="R40" s="13">
        <v>1338742554286.1926</v>
      </c>
      <c r="S40" s="13">
        <v>1304296252462.0679</v>
      </c>
      <c r="T40" s="13">
        <v>1242224155063.707</v>
      </c>
      <c r="U40" s="13">
        <v>1032625667258.7568</v>
      </c>
      <c r="V40" s="13">
        <v>1401873385430.3005</v>
      </c>
      <c r="W40" s="13">
        <v>1306280967011.8589</v>
      </c>
      <c r="X40" s="13">
        <v>1290913980209.4949</v>
      </c>
      <c r="Y40" s="13">
        <v>14429443622444.934</v>
      </c>
      <c r="Z40" s="13">
        <v>8265986987632.7236</v>
      </c>
      <c r="AA40" s="13">
        <v>9750739752707.2539</v>
      </c>
      <c r="AB40" s="13">
        <v>4180518551049.7432</v>
      </c>
      <c r="AC40" s="13">
        <v>8044740006554.668</v>
      </c>
      <c r="AD40" s="13">
        <v>11906843828009.25</v>
      </c>
      <c r="AE40" s="13">
        <v>6463398446278.2979</v>
      </c>
      <c r="AF40" s="40">
        <v>12343342027280.914</v>
      </c>
      <c r="AG40" s="17" t="s">
        <v>121</v>
      </c>
    </row>
    <row r="41" spans="1:33" x14ac:dyDescent="0.25">
      <c r="A41" s="21" t="s">
        <v>36</v>
      </c>
      <c r="B41" s="12" t="s">
        <v>84</v>
      </c>
      <c r="C41" s="12" t="s">
        <v>64</v>
      </c>
      <c r="D41" s="12" t="s">
        <v>48</v>
      </c>
      <c r="E41" s="12" t="s">
        <v>48</v>
      </c>
      <c r="F41" s="12" t="s">
        <v>40</v>
      </c>
      <c r="G41" s="12" t="s">
        <v>41</v>
      </c>
      <c r="H41" s="12" t="s">
        <v>58</v>
      </c>
      <c r="I41" s="16" t="s">
        <v>497</v>
      </c>
      <c r="J41" s="13">
        <v>296190000000</v>
      </c>
      <c r="K41" s="13">
        <v>357345000000</v>
      </c>
      <c r="L41" s="13">
        <v>154845000000</v>
      </c>
      <c r="M41" s="13">
        <v>268245000000</v>
      </c>
      <c r="N41" s="13">
        <v>407160000000</v>
      </c>
      <c r="O41" s="13">
        <v>332640000000</v>
      </c>
      <c r="P41" s="13">
        <v>307395000000</v>
      </c>
      <c r="Q41" s="13">
        <v>175095000000</v>
      </c>
      <c r="R41" s="13">
        <v>79110000000</v>
      </c>
      <c r="S41" s="13">
        <v>115695000000</v>
      </c>
      <c r="T41" s="13">
        <v>189270000000</v>
      </c>
      <c r="U41" s="13">
        <v>143505000000</v>
      </c>
      <c r="V41" s="13">
        <v>48465000000</v>
      </c>
      <c r="W41" s="13">
        <v>43470000000</v>
      </c>
      <c r="X41" s="13">
        <v>51300000000</v>
      </c>
      <c r="Y41" s="13">
        <v>46845000000</v>
      </c>
      <c r="Z41" s="13">
        <v>77625000000</v>
      </c>
      <c r="AA41" s="13">
        <v>57375000000</v>
      </c>
      <c r="AB41" s="13">
        <v>45225000000</v>
      </c>
      <c r="AC41" s="13">
        <v>45495000000</v>
      </c>
      <c r="AD41" s="13">
        <v>47655000000</v>
      </c>
      <c r="AE41" s="13">
        <v>47655000000</v>
      </c>
      <c r="AF41" s="40">
        <v>47655000000</v>
      </c>
      <c r="AG41" s="17" t="s">
        <v>122</v>
      </c>
    </row>
    <row r="42" spans="1:33" x14ac:dyDescent="0.25">
      <c r="A42" s="21" t="s">
        <v>36</v>
      </c>
      <c r="B42" s="12" t="s">
        <v>84</v>
      </c>
      <c r="C42" s="12" t="s">
        <v>64</v>
      </c>
      <c r="D42" s="12" t="s">
        <v>48</v>
      </c>
      <c r="E42" s="12" t="s">
        <v>48</v>
      </c>
      <c r="F42" s="12" t="s">
        <v>40</v>
      </c>
      <c r="G42" s="12" t="s">
        <v>41</v>
      </c>
      <c r="H42" s="12" t="s">
        <v>123</v>
      </c>
      <c r="I42" s="16" t="s">
        <v>497</v>
      </c>
      <c r="J42" s="13">
        <v>6188000000000</v>
      </c>
      <c r="K42" s="13">
        <v>4247000000000</v>
      </c>
      <c r="L42" s="13">
        <v>4943000000000</v>
      </c>
      <c r="M42" s="13">
        <v>8369000000000</v>
      </c>
      <c r="N42" s="13">
        <v>11815000000000</v>
      </c>
      <c r="O42" s="13">
        <v>9279000000000</v>
      </c>
      <c r="P42" s="13">
        <v>6885000000000</v>
      </c>
      <c r="Q42" s="13">
        <v>7735000000000</v>
      </c>
      <c r="R42" s="13">
        <v>9988000000000</v>
      </c>
      <c r="S42" s="13">
        <v>7976000000000</v>
      </c>
      <c r="T42" s="13">
        <v>8628000000000</v>
      </c>
      <c r="U42" s="13">
        <v>8427999999999.999</v>
      </c>
      <c r="V42" s="13">
        <v>8557000000000</v>
      </c>
      <c r="W42" s="13">
        <v>8134000000000</v>
      </c>
      <c r="X42" s="13">
        <v>9721000000000</v>
      </c>
      <c r="Y42" s="13">
        <v>8002000000000</v>
      </c>
      <c r="Z42" s="13">
        <v>10970000000000</v>
      </c>
      <c r="AA42" s="13">
        <v>10999000000000</v>
      </c>
      <c r="AB42" s="13">
        <v>12528000000000</v>
      </c>
      <c r="AC42" s="13">
        <v>13283000000000</v>
      </c>
      <c r="AD42" s="13">
        <v>12512000000000</v>
      </c>
      <c r="AE42" s="13">
        <v>14139999999999.998</v>
      </c>
      <c r="AF42" s="40">
        <v>14091000000000</v>
      </c>
      <c r="AG42" s="17" t="s">
        <v>124</v>
      </c>
    </row>
    <row r="43" spans="1:33" x14ac:dyDescent="0.25">
      <c r="A43" s="21" t="s">
        <v>36</v>
      </c>
      <c r="B43" s="12" t="s">
        <v>84</v>
      </c>
      <c r="C43" s="12" t="s">
        <v>64</v>
      </c>
      <c r="D43" s="12" t="s">
        <v>48</v>
      </c>
      <c r="E43" s="12" t="s">
        <v>48</v>
      </c>
      <c r="F43" s="12" t="s">
        <v>40</v>
      </c>
      <c r="G43" s="12" t="s">
        <v>41</v>
      </c>
      <c r="H43" s="12" t="s">
        <v>42</v>
      </c>
      <c r="I43" s="16" t="s">
        <v>497</v>
      </c>
      <c r="J43" s="13">
        <v>34658968753671.191</v>
      </c>
      <c r="K43" s="13">
        <v>29361406898748.957</v>
      </c>
      <c r="L43" s="13">
        <v>29402199161618.5</v>
      </c>
      <c r="M43" s="13">
        <v>35811522809703.773</v>
      </c>
      <c r="N43" s="13">
        <v>37773559113524.094</v>
      </c>
      <c r="O43" s="13">
        <v>36912394752591.414</v>
      </c>
      <c r="P43" s="13">
        <v>36419552037231.711</v>
      </c>
      <c r="Q43" s="13">
        <v>35712103104928.992</v>
      </c>
      <c r="R43" s="13">
        <v>36977426500000</v>
      </c>
      <c r="S43" s="13">
        <v>36647709708000</v>
      </c>
      <c r="T43" s="13">
        <v>36661489246000</v>
      </c>
      <c r="U43" s="13">
        <v>36761210115000</v>
      </c>
      <c r="V43" s="13">
        <v>31143313237690.027</v>
      </c>
      <c r="W43" s="13">
        <v>30671121547947.938</v>
      </c>
      <c r="X43" s="13">
        <v>28971464916961.734</v>
      </c>
      <c r="Y43" s="13">
        <v>29528308566513.527</v>
      </c>
      <c r="Z43" s="13">
        <v>30503122389629.305</v>
      </c>
      <c r="AA43" s="13">
        <v>31318927831965.512</v>
      </c>
      <c r="AB43" s="13">
        <v>30501832521503.77</v>
      </c>
      <c r="AC43" s="13">
        <v>32259196228997.254</v>
      </c>
      <c r="AD43" s="13">
        <v>27551116203822.184</v>
      </c>
      <c r="AE43" s="13">
        <v>31038377460221.434</v>
      </c>
      <c r="AF43" s="40">
        <v>33386290757502.688</v>
      </c>
      <c r="AG43" s="17" t="s">
        <v>125</v>
      </c>
    </row>
    <row r="44" spans="1:33" x14ac:dyDescent="0.25">
      <c r="A44" s="21" t="s">
        <v>47</v>
      </c>
      <c r="B44" s="12" t="s">
        <v>84</v>
      </c>
      <c r="C44" s="12" t="s">
        <v>64</v>
      </c>
      <c r="D44" s="12" t="s">
        <v>48</v>
      </c>
      <c r="E44" s="12" t="s">
        <v>48</v>
      </c>
      <c r="F44" s="12" t="s">
        <v>40</v>
      </c>
      <c r="G44" s="12" t="s">
        <v>41</v>
      </c>
      <c r="H44" s="12" t="s">
        <v>61</v>
      </c>
      <c r="I44" s="16" t="s">
        <v>497</v>
      </c>
      <c r="J44" s="13"/>
      <c r="K44" s="13"/>
      <c r="L44" s="13"/>
      <c r="M44" s="13"/>
      <c r="N44" s="13"/>
      <c r="O44" s="13"/>
      <c r="P44" s="13"/>
      <c r="Q44" s="13"/>
      <c r="R44" s="13"/>
      <c r="S44" s="13"/>
      <c r="T44" s="13">
        <v>12731800240.171713</v>
      </c>
      <c r="U44" s="13">
        <v>11263207278.951441</v>
      </c>
      <c r="V44" s="13">
        <v>47046766047.0261</v>
      </c>
      <c r="W44" s="13">
        <v>540547854500.65424</v>
      </c>
      <c r="X44" s="13">
        <v>417000570538.17877</v>
      </c>
      <c r="Y44" s="13">
        <v>704460828610.66516</v>
      </c>
      <c r="Z44" s="13">
        <v>1034448714901.7877</v>
      </c>
      <c r="AA44" s="13">
        <v>1101364977466.8616</v>
      </c>
      <c r="AB44" s="13">
        <v>1513900403699.6294</v>
      </c>
      <c r="AC44" s="13">
        <v>2149291692399.4365</v>
      </c>
      <c r="AD44" s="13">
        <v>1853286243154.2053</v>
      </c>
      <c r="AE44" s="13">
        <v>3046315665092.5991</v>
      </c>
      <c r="AF44" s="40">
        <v>4549085762333.8975</v>
      </c>
      <c r="AG44" s="17" t="s">
        <v>126</v>
      </c>
    </row>
    <row r="45" spans="1:33" x14ac:dyDescent="0.25">
      <c r="A45" s="21" t="s">
        <v>36</v>
      </c>
      <c r="B45" s="12" t="s">
        <v>84</v>
      </c>
      <c r="C45" s="12" t="s">
        <v>64</v>
      </c>
      <c r="D45" s="12" t="s">
        <v>48</v>
      </c>
      <c r="E45" s="12" t="s">
        <v>48</v>
      </c>
      <c r="F45" s="12" t="s">
        <v>40</v>
      </c>
      <c r="G45" s="12" t="s">
        <v>41</v>
      </c>
      <c r="H45" s="12" t="s">
        <v>127</v>
      </c>
      <c r="I45" s="16" t="s">
        <v>497</v>
      </c>
      <c r="J45" s="13">
        <v>3450000000</v>
      </c>
      <c r="K45" s="13">
        <v>193050000000</v>
      </c>
      <c r="L45" s="13"/>
      <c r="M45" s="13"/>
      <c r="N45" s="13"/>
      <c r="O45" s="13"/>
      <c r="P45" s="13"/>
      <c r="Q45" s="13"/>
      <c r="R45" s="13"/>
      <c r="S45" s="13"/>
      <c r="T45" s="13"/>
      <c r="U45" s="13"/>
      <c r="V45" s="13"/>
      <c r="W45" s="13"/>
      <c r="X45" s="13">
        <v>3750000000</v>
      </c>
      <c r="Y45" s="13">
        <v>4050000000</v>
      </c>
      <c r="Z45" s="13">
        <v>6300000000</v>
      </c>
      <c r="AA45" s="13"/>
      <c r="AB45" s="13"/>
      <c r="AC45" s="13"/>
      <c r="AD45" s="13"/>
      <c r="AE45" s="13"/>
      <c r="AF45" s="40"/>
      <c r="AG45" s="17" t="s">
        <v>128</v>
      </c>
    </row>
    <row r="46" spans="1:33" x14ac:dyDescent="0.25">
      <c r="A46" s="21" t="s">
        <v>47</v>
      </c>
      <c r="B46" s="12" t="s">
        <v>84</v>
      </c>
      <c r="C46" s="12" t="s">
        <v>64</v>
      </c>
      <c r="D46" s="12" t="s">
        <v>48</v>
      </c>
      <c r="E46" s="12" t="s">
        <v>48</v>
      </c>
      <c r="F46" s="12" t="s">
        <v>40</v>
      </c>
      <c r="G46" s="12" t="s">
        <v>41</v>
      </c>
      <c r="H46" s="12" t="s">
        <v>129</v>
      </c>
      <c r="I46" s="16" t="s">
        <v>497</v>
      </c>
      <c r="J46" s="13">
        <v>6186000000000</v>
      </c>
      <c r="K46" s="13">
        <v>6255000000000</v>
      </c>
      <c r="L46" s="13">
        <v>6406000000000</v>
      </c>
      <c r="M46" s="13">
        <v>6670000000000</v>
      </c>
      <c r="N46" s="13">
        <v>6521000000000</v>
      </c>
      <c r="O46" s="13">
        <v>4153000000000.0005</v>
      </c>
      <c r="P46" s="13">
        <v>3853000000000</v>
      </c>
      <c r="Q46" s="13">
        <v>4092000000000</v>
      </c>
      <c r="R46" s="13">
        <v>4318000000000</v>
      </c>
      <c r="S46" s="13">
        <v>5266000000000</v>
      </c>
      <c r="T46" s="13">
        <v>5199000000000</v>
      </c>
      <c r="U46" s="13">
        <v>5005000000000</v>
      </c>
      <c r="V46" s="13">
        <v>4384000000000</v>
      </c>
      <c r="W46" s="13">
        <v>5081000000000</v>
      </c>
      <c r="X46" s="13">
        <v>5294000000000</v>
      </c>
      <c r="Y46" s="13">
        <v>3233000000000</v>
      </c>
      <c r="Z46" s="13">
        <v>3659000000000</v>
      </c>
      <c r="AA46" s="13">
        <v>3687000000000</v>
      </c>
      <c r="AB46" s="13">
        <v>3341000000000</v>
      </c>
      <c r="AC46" s="13">
        <v>3920000000000</v>
      </c>
      <c r="AD46" s="13">
        <v>3779000000000</v>
      </c>
      <c r="AE46" s="13">
        <v>4099000000000.0005</v>
      </c>
      <c r="AF46" s="40">
        <v>3839000000000</v>
      </c>
      <c r="AG46" s="17" t="s">
        <v>130</v>
      </c>
    </row>
    <row r="47" spans="1:33" x14ac:dyDescent="0.25">
      <c r="A47" s="21" t="s">
        <v>36</v>
      </c>
      <c r="B47" s="12" t="s">
        <v>84</v>
      </c>
      <c r="C47" s="12" t="s">
        <v>64</v>
      </c>
      <c r="D47" s="12" t="s">
        <v>131</v>
      </c>
      <c r="E47" s="12" t="s">
        <v>48</v>
      </c>
      <c r="F47" s="12" t="s">
        <v>40</v>
      </c>
      <c r="G47" s="12" t="s">
        <v>41</v>
      </c>
      <c r="H47" s="12" t="s">
        <v>42</v>
      </c>
      <c r="I47" s="16" t="s">
        <v>497</v>
      </c>
      <c r="J47" s="13">
        <v>35651421430212.102</v>
      </c>
      <c r="K47" s="13">
        <v>35879732357735.703</v>
      </c>
      <c r="L47" s="13">
        <v>38913560719442.828</v>
      </c>
      <c r="M47" s="13">
        <v>37136562160921.445</v>
      </c>
      <c r="N47" s="13">
        <v>39406840515375.555</v>
      </c>
      <c r="O47" s="13">
        <v>36788044717576.828</v>
      </c>
      <c r="P47" s="13">
        <v>37162660940903.289</v>
      </c>
      <c r="Q47" s="13">
        <v>35251831147663.859</v>
      </c>
      <c r="R47" s="13">
        <v>33247850100000</v>
      </c>
      <c r="S47" s="13">
        <v>32839211562000</v>
      </c>
      <c r="T47" s="13">
        <v>33815122289000</v>
      </c>
      <c r="U47" s="13">
        <v>34543012521000.004</v>
      </c>
      <c r="V47" s="13">
        <v>29256663362118.344</v>
      </c>
      <c r="W47" s="13">
        <v>28729506919805.301</v>
      </c>
      <c r="X47" s="13">
        <v>27266258415386.324</v>
      </c>
      <c r="Y47" s="13">
        <v>27892515200186.016</v>
      </c>
      <c r="Z47" s="13">
        <v>29427965268773.133</v>
      </c>
      <c r="AA47" s="13">
        <v>29666978743389.68</v>
      </c>
      <c r="AB47" s="13">
        <v>29448815082825.895</v>
      </c>
      <c r="AC47" s="13">
        <v>31408809224979.563</v>
      </c>
      <c r="AD47" s="13">
        <v>30554321034962.328</v>
      </c>
      <c r="AE47" s="13">
        <v>32725812724050.242</v>
      </c>
      <c r="AF47" s="40">
        <v>33742646133369.969</v>
      </c>
      <c r="AG47" s="17" t="s">
        <v>132</v>
      </c>
    </row>
    <row r="48" spans="1:33" x14ac:dyDescent="0.25">
      <c r="A48" s="21" t="s">
        <v>36</v>
      </c>
      <c r="B48" s="12" t="s">
        <v>84</v>
      </c>
      <c r="C48" s="12" t="s">
        <v>64</v>
      </c>
      <c r="D48" s="12" t="s">
        <v>133</v>
      </c>
      <c r="E48" s="12" t="s">
        <v>134</v>
      </c>
      <c r="F48" s="12" t="s">
        <v>40</v>
      </c>
      <c r="G48" s="12" t="s">
        <v>41</v>
      </c>
      <c r="H48" s="12" t="s">
        <v>42</v>
      </c>
      <c r="I48" s="16" t="s">
        <v>497</v>
      </c>
      <c r="J48" s="13">
        <v>588220172297.88623</v>
      </c>
      <c r="K48" s="13">
        <v>409925548305.17883</v>
      </c>
      <c r="L48" s="13">
        <v>398523473141.52704</v>
      </c>
      <c r="M48" s="13">
        <v>574067628352.93933</v>
      </c>
      <c r="N48" s="13">
        <v>618921313220.94666</v>
      </c>
      <c r="O48" s="13">
        <v>695455912048.27063</v>
      </c>
      <c r="P48" s="13">
        <v>1811808319698.4629</v>
      </c>
      <c r="Q48" s="13">
        <v>1557842686959.3337</v>
      </c>
      <c r="R48" s="13">
        <v>1539049300000</v>
      </c>
      <c r="S48" s="13">
        <v>1537058897000</v>
      </c>
      <c r="T48" s="13">
        <v>1546703979000</v>
      </c>
      <c r="U48" s="13">
        <v>1515512258000</v>
      </c>
      <c r="V48" s="13">
        <v>1348434148977.7092</v>
      </c>
      <c r="W48" s="13">
        <v>1291145331056.1912</v>
      </c>
      <c r="X48" s="13">
        <v>1323880271262.436</v>
      </c>
      <c r="Y48" s="13">
        <v>1335479941670.5859</v>
      </c>
      <c r="Z48" s="13">
        <v>1331061313681.2424</v>
      </c>
      <c r="AA48" s="13">
        <v>1465573860735.5913</v>
      </c>
      <c r="AB48" s="13">
        <v>1341041001471.9033</v>
      </c>
      <c r="AC48" s="13">
        <v>1483304622728.7041</v>
      </c>
      <c r="AD48" s="13">
        <v>1572061217380.9836</v>
      </c>
      <c r="AE48" s="13">
        <v>1692915485612.0298</v>
      </c>
      <c r="AF48" s="40">
        <v>1729177030179.645</v>
      </c>
      <c r="AG48" s="17" t="s">
        <v>135</v>
      </c>
    </row>
    <row r="49" spans="1:33" x14ac:dyDescent="0.25">
      <c r="A49" s="21" t="s">
        <v>36</v>
      </c>
      <c r="B49" s="12" t="s">
        <v>84</v>
      </c>
      <c r="C49" s="12" t="s">
        <v>64</v>
      </c>
      <c r="D49" s="12" t="s">
        <v>133</v>
      </c>
      <c r="E49" s="12" t="s">
        <v>136</v>
      </c>
      <c r="F49" s="12" t="s">
        <v>40</v>
      </c>
      <c r="G49" s="12" t="s">
        <v>41</v>
      </c>
      <c r="H49" s="12" t="s">
        <v>42</v>
      </c>
      <c r="I49" s="16" t="s">
        <v>497</v>
      </c>
      <c r="J49" s="13">
        <v>10702703488411.307</v>
      </c>
      <c r="K49" s="13">
        <v>11211628998576.441</v>
      </c>
      <c r="L49" s="13">
        <v>13264858708603.98</v>
      </c>
      <c r="M49" s="13">
        <v>13720802117473.65</v>
      </c>
      <c r="N49" s="13">
        <v>14543246205987.734</v>
      </c>
      <c r="O49" s="13">
        <v>13878702608219.65</v>
      </c>
      <c r="P49" s="13">
        <v>14627122200455.287</v>
      </c>
      <c r="Q49" s="13">
        <v>15806767366503.488</v>
      </c>
      <c r="R49" s="13">
        <v>14492253800000</v>
      </c>
      <c r="S49" s="13">
        <v>14290861267000.002</v>
      </c>
      <c r="T49" s="13">
        <v>14623157151999.998</v>
      </c>
      <c r="U49" s="13">
        <v>15018100726999.998</v>
      </c>
      <c r="V49" s="13">
        <v>15416172026717.258</v>
      </c>
      <c r="W49" s="13">
        <v>13506032327686.475</v>
      </c>
      <c r="X49" s="13">
        <v>13222899497126.982</v>
      </c>
      <c r="Y49" s="13">
        <v>14124442005152.031</v>
      </c>
      <c r="Z49" s="13">
        <v>14463582782149.193</v>
      </c>
      <c r="AA49" s="13">
        <v>14597799422774.859</v>
      </c>
      <c r="AB49" s="13">
        <v>14460536652545.535</v>
      </c>
      <c r="AC49" s="13">
        <v>15585432643405.014</v>
      </c>
      <c r="AD49" s="13">
        <v>14991408105805.305</v>
      </c>
      <c r="AE49" s="13">
        <v>16157691582515.713</v>
      </c>
      <c r="AF49" s="40">
        <v>16907829673731.932</v>
      </c>
      <c r="AG49" s="17" t="s">
        <v>137</v>
      </c>
    </row>
    <row r="50" spans="1:33" x14ac:dyDescent="0.25">
      <c r="A50" s="21" t="s">
        <v>36</v>
      </c>
      <c r="B50" s="12" t="s">
        <v>84</v>
      </c>
      <c r="C50" s="12" t="s">
        <v>64</v>
      </c>
      <c r="D50" s="12" t="s">
        <v>133</v>
      </c>
      <c r="E50" s="12" t="s">
        <v>138</v>
      </c>
      <c r="F50" s="12" t="s">
        <v>40</v>
      </c>
      <c r="G50" s="12" t="s">
        <v>41</v>
      </c>
      <c r="H50" s="12" t="s">
        <v>42</v>
      </c>
      <c r="I50" s="16" t="s">
        <v>497</v>
      </c>
      <c r="J50" s="13">
        <v>5656175215335.3389</v>
      </c>
      <c r="K50" s="13">
        <v>5709223281709.0225</v>
      </c>
      <c r="L50" s="13">
        <v>6395783134303.5293</v>
      </c>
      <c r="M50" s="13">
        <v>6177609836202.7178</v>
      </c>
      <c r="N50" s="13">
        <v>6996487828662.0186</v>
      </c>
      <c r="O50" s="13">
        <v>7109579297635.8389</v>
      </c>
      <c r="P50" s="13">
        <v>5118416922486.0508</v>
      </c>
      <c r="Q50" s="13">
        <v>4691642560342.1465</v>
      </c>
      <c r="R50" s="13">
        <v>4196110500000</v>
      </c>
      <c r="S50" s="13">
        <v>3874570579999.9995</v>
      </c>
      <c r="T50" s="13">
        <v>4002578483000</v>
      </c>
      <c r="U50" s="13">
        <v>4090111043000</v>
      </c>
      <c r="V50" s="13">
        <v>3505808607065.1367</v>
      </c>
      <c r="W50" s="13">
        <v>3700091981777.9331</v>
      </c>
      <c r="X50" s="13">
        <v>3473452646321.8691</v>
      </c>
      <c r="Y50" s="13">
        <v>3896262590961.5093</v>
      </c>
      <c r="Z50" s="13">
        <v>4251205247773.6411</v>
      </c>
      <c r="AA50" s="13">
        <v>4921578701828.8818</v>
      </c>
      <c r="AB50" s="13">
        <v>4839796461419.6211</v>
      </c>
      <c r="AC50" s="13">
        <v>4576674444031.9688</v>
      </c>
      <c r="AD50" s="13">
        <v>4192599974997.6836</v>
      </c>
      <c r="AE50" s="13">
        <v>4570046526751.915</v>
      </c>
      <c r="AF50" s="40">
        <v>4616564045165.084</v>
      </c>
      <c r="AG50" s="17" t="s">
        <v>139</v>
      </c>
    </row>
    <row r="51" spans="1:33" x14ac:dyDescent="0.25">
      <c r="A51" s="21" t="s">
        <v>36</v>
      </c>
      <c r="B51" s="12" t="s">
        <v>84</v>
      </c>
      <c r="C51" s="12" t="s">
        <v>64</v>
      </c>
      <c r="D51" s="12" t="s">
        <v>140</v>
      </c>
      <c r="E51" s="12" t="s">
        <v>141</v>
      </c>
      <c r="F51" s="12" t="s">
        <v>40</v>
      </c>
      <c r="G51" s="12" t="s">
        <v>41</v>
      </c>
      <c r="H51" s="12" t="s">
        <v>42</v>
      </c>
      <c r="I51" s="16" t="s">
        <v>497</v>
      </c>
      <c r="J51" s="13">
        <v>936546030401.81189</v>
      </c>
      <c r="K51" s="13">
        <v>655301385210.81995</v>
      </c>
      <c r="L51" s="13">
        <v>853011001054.02881</v>
      </c>
      <c r="M51" s="13">
        <v>916528686797.3573</v>
      </c>
      <c r="N51" s="13">
        <v>978983738637.34155</v>
      </c>
      <c r="O51" s="13">
        <v>829974886921.37402</v>
      </c>
      <c r="P51" s="13">
        <v>1426671271256.8042</v>
      </c>
      <c r="Q51" s="13">
        <v>1287096135658.9153</v>
      </c>
      <c r="R51" s="13">
        <v>959070100000</v>
      </c>
      <c r="S51" s="13">
        <v>936715800000</v>
      </c>
      <c r="T51" s="13">
        <v>886827900000</v>
      </c>
      <c r="U51" s="13">
        <v>1126746100000</v>
      </c>
      <c r="V51" s="13">
        <v>1182442439528.0596</v>
      </c>
      <c r="W51" s="13">
        <v>1340985762647.1133</v>
      </c>
      <c r="X51" s="13">
        <v>1287415771309.0564</v>
      </c>
      <c r="Y51" s="13">
        <v>1252383580609.8604</v>
      </c>
      <c r="Z51" s="13">
        <v>1248695208389.1499</v>
      </c>
      <c r="AA51" s="13">
        <v>1275191255344.8115</v>
      </c>
      <c r="AB51" s="13">
        <v>1255437693938.2249</v>
      </c>
      <c r="AC51" s="13">
        <v>1340093755032.5376</v>
      </c>
      <c r="AD51" s="13">
        <v>1173996385372.4807</v>
      </c>
      <c r="AE51" s="13">
        <v>1182451973515.4038</v>
      </c>
      <c r="AF51" s="40">
        <v>1220917758798.5557</v>
      </c>
      <c r="AG51" s="17" t="s">
        <v>142</v>
      </c>
    </row>
    <row r="52" spans="1:33" x14ac:dyDescent="0.25">
      <c r="A52" s="21" t="s">
        <v>36</v>
      </c>
      <c r="B52" s="12" t="s">
        <v>84</v>
      </c>
      <c r="C52" s="12" t="s">
        <v>64</v>
      </c>
      <c r="D52" s="12" t="s">
        <v>140</v>
      </c>
      <c r="E52" s="12" t="s">
        <v>143</v>
      </c>
      <c r="F52" s="12" t="s">
        <v>40</v>
      </c>
      <c r="G52" s="12" t="s">
        <v>41</v>
      </c>
      <c r="H52" s="12" t="s">
        <v>42</v>
      </c>
      <c r="I52" s="16" t="s">
        <v>497</v>
      </c>
      <c r="J52" s="13">
        <v>645968372550.64014</v>
      </c>
      <c r="K52" s="13">
        <v>1721048989921.8682</v>
      </c>
      <c r="L52" s="13">
        <v>1370747222612.2207</v>
      </c>
      <c r="M52" s="13">
        <v>1330929117878.0068</v>
      </c>
      <c r="N52" s="13">
        <v>1195615194340.0339</v>
      </c>
      <c r="O52" s="13">
        <v>1055868477332.501</v>
      </c>
      <c r="P52" s="13">
        <v>995172841621.17407</v>
      </c>
      <c r="Q52" s="13">
        <v>5245696400639.4385</v>
      </c>
      <c r="R52" s="13">
        <v>8584017800000</v>
      </c>
      <c r="S52" s="13">
        <v>8657460983000</v>
      </c>
      <c r="T52" s="13">
        <v>9059516440000</v>
      </c>
      <c r="U52" s="13">
        <v>9323980486000</v>
      </c>
      <c r="V52" s="13">
        <v>8118429765730.1572</v>
      </c>
      <c r="W52" s="13">
        <v>7962425143906.832</v>
      </c>
      <c r="X52" s="13">
        <v>8533839400689.7646</v>
      </c>
      <c r="Y52" s="13">
        <v>8624438865306.0273</v>
      </c>
      <c r="Z52" s="13">
        <v>8304674760648.6152</v>
      </c>
      <c r="AA52" s="13">
        <v>7742965189897.1211</v>
      </c>
      <c r="AB52" s="13">
        <v>7525326149940.5059</v>
      </c>
      <c r="AC52" s="13">
        <v>7749900589520.3828</v>
      </c>
      <c r="AD52" s="13">
        <v>6751691900839.5869</v>
      </c>
      <c r="AE52" s="13">
        <v>7304911342741.1934</v>
      </c>
      <c r="AF52" s="40">
        <v>7857757078161.7686</v>
      </c>
      <c r="AG52" s="17" t="s">
        <v>144</v>
      </c>
    </row>
    <row r="53" spans="1:33" x14ac:dyDescent="0.25">
      <c r="A53" s="21" t="s">
        <v>36</v>
      </c>
      <c r="B53" s="12" t="s">
        <v>84</v>
      </c>
      <c r="C53" s="12" t="s">
        <v>64</v>
      </c>
      <c r="D53" s="12" t="s">
        <v>140</v>
      </c>
      <c r="E53" s="12" t="s">
        <v>145</v>
      </c>
      <c r="F53" s="12" t="s">
        <v>40</v>
      </c>
      <c r="G53" s="12" t="s">
        <v>41</v>
      </c>
      <c r="H53" s="12" t="s">
        <v>42</v>
      </c>
      <c r="I53" s="16" t="s">
        <v>497</v>
      </c>
      <c r="J53" s="13">
        <v>61295267348.762589</v>
      </c>
      <c r="K53" s="13">
        <v>69992427993.179977</v>
      </c>
      <c r="L53" s="13">
        <v>38103258882.812347</v>
      </c>
      <c r="M53" s="13">
        <v>38999617728.744118</v>
      </c>
      <c r="N53" s="13">
        <v>41585150439.706329</v>
      </c>
      <c r="O53" s="13">
        <v>38973268581.254723</v>
      </c>
      <c r="P53" s="13">
        <v>65264575895.547005</v>
      </c>
      <c r="Q53" s="13">
        <v>84276122937.121109</v>
      </c>
      <c r="R53" s="13">
        <v>85947200000</v>
      </c>
      <c r="S53" s="13">
        <v>95649500000</v>
      </c>
      <c r="T53" s="13">
        <v>109932600000</v>
      </c>
      <c r="U53" s="13">
        <v>120633000000</v>
      </c>
      <c r="V53" s="13">
        <v>108093300629.69315</v>
      </c>
      <c r="W53" s="13">
        <v>131396379298.56886</v>
      </c>
      <c r="X53" s="13">
        <v>85544363105.743515</v>
      </c>
      <c r="Y53" s="13">
        <v>78501181522.044235</v>
      </c>
      <c r="Z53" s="13">
        <v>80509441199.683258</v>
      </c>
      <c r="AA53" s="13">
        <v>81719471722.244308</v>
      </c>
      <c r="AB53" s="13">
        <v>84941399316.76889</v>
      </c>
      <c r="AC53" s="13">
        <v>74266030403.721954</v>
      </c>
      <c r="AD53" s="13">
        <v>63995487585.874496</v>
      </c>
      <c r="AE53" s="13">
        <v>78051182817.884903</v>
      </c>
      <c r="AF53" s="40">
        <v>64366117249.513046</v>
      </c>
      <c r="AG53" s="17" t="s">
        <v>146</v>
      </c>
    </row>
    <row r="54" spans="1:33" x14ac:dyDescent="0.25">
      <c r="A54" s="21" t="s">
        <v>47</v>
      </c>
      <c r="B54" s="12" t="s">
        <v>63</v>
      </c>
      <c r="C54" s="12" t="s">
        <v>147</v>
      </c>
      <c r="D54" s="12" t="s">
        <v>65</v>
      </c>
      <c r="E54" s="12" t="s">
        <v>48</v>
      </c>
      <c r="F54" s="12" t="s">
        <v>40</v>
      </c>
      <c r="G54" s="12" t="s">
        <v>41</v>
      </c>
      <c r="H54" s="12" t="s">
        <v>49</v>
      </c>
      <c r="I54" s="16" t="s">
        <v>497</v>
      </c>
      <c r="J54" s="13">
        <v>5369773.7789106406</v>
      </c>
      <c r="K54" s="13">
        <v>1137042.0966083393</v>
      </c>
      <c r="L54" s="13">
        <v>1875410.2266559915</v>
      </c>
      <c r="M54" s="13">
        <v>318789.73394244106</v>
      </c>
      <c r="N54" s="13">
        <v>681545.96817742893</v>
      </c>
      <c r="O54" s="13">
        <v>3223812.4250871288</v>
      </c>
      <c r="P54" s="13">
        <v>16799166.177699149</v>
      </c>
      <c r="Q54" s="13">
        <v>12360983.656055555</v>
      </c>
      <c r="R54" s="13">
        <v>13065179.967612341</v>
      </c>
      <c r="S54" s="13">
        <v>7951195.5435101856</v>
      </c>
      <c r="T54" s="13">
        <v>2524705.3831083616</v>
      </c>
      <c r="U54" s="13">
        <v>3964527.9030309729</v>
      </c>
      <c r="V54" s="13">
        <v>7627348.6043672059</v>
      </c>
      <c r="W54" s="13">
        <v>55083747.523706965</v>
      </c>
      <c r="X54" s="13">
        <v>23200803.538724016</v>
      </c>
      <c r="Y54" s="13">
        <v>23733046.481045015</v>
      </c>
      <c r="Z54" s="13">
        <v>54519269.29080645</v>
      </c>
      <c r="AA54" s="13">
        <v>46637033.769712694</v>
      </c>
      <c r="AB54" s="13">
        <v>37977811.476387046</v>
      </c>
      <c r="AC54" s="13">
        <v>47106954.059309497</v>
      </c>
      <c r="AD54" s="13">
        <v>28424226.157425776</v>
      </c>
      <c r="AE54" s="13">
        <v>12680771.504355371</v>
      </c>
      <c r="AF54" s="40">
        <v>2942973.093666486</v>
      </c>
      <c r="AG54" s="17" t="s">
        <v>148</v>
      </c>
    </row>
    <row r="55" spans="1:33" x14ac:dyDescent="0.25">
      <c r="A55" s="21" t="s">
        <v>47</v>
      </c>
      <c r="B55" s="12" t="s">
        <v>63</v>
      </c>
      <c r="C55" s="12" t="s">
        <v>147</v>
      </c>
      <c r="D55" s="12" t="s">
        <v>65</v>
      </c>
      <c r="E55" s="12" t="s">
        <v>48</v>
      </c>
      <c r="F55" s="12" t="s">
        <v>40</v>
      </c>
      <c r="G55" s="12" t="s">
        <v>41</v>
      </c>
      <c r="H55" s="12" t="s">
        <v>68</v>
      </c>
      <c r="I55" s="16" t="s">
        <v>497</v>
      </c>
      <c r="J55" s="13"/>
      <c r="K55" s="13"/>
      <c r="L55" s="13"/>
      <c r="M55" s="13"/>
      <c r="N55" s="13"/>
      <c r="O55" s="13"/>
      <c r="P55" s="13"/>
      <c r="Q55" s="13"/>
      <c r="R55" s="13"/>
      <c r="S55" s="13"/>
      <c r="T55" s="13"/>
      <c r="U55" s="13"/>
      <c r="V55" s="13">
        <v>117375770072.05919</v>
      </c>
      <c r="W55" s="13">
        <v>139463487232.42416</v>
      </c>
      <c r="X55" s="13">
        <v>108985840677.77133</v>
      </c>
      <c r="Y55" s="13">
        <v>129331170345.28928</v>
      </c>
      <c r="Z55" s="13">
        <v>130814306800.87286</v>
      </c>
      <c r="AA55" s="13">
        <v>19356233084.231281</v>
      </c>
      <c r="AB55" s="13"/>
      <c r="AC55" s="13"/>
      <c r="AD55" s="13"/>
      <c r="AE55" s="13"/>
      <c r="AF55" s="40"/>
      <c r="AG55" s="17" t="s">
        <v>149</v>
      </c>
    </row>
    <row r="56" spans="1:33" x14ac:dyDescent="0.25">
      <c r="A56" s="21" t="s">
        <v>36</v>
      </c>
      <c r="B56" s="12" t="s">
        <v>63</v>
      </c>
      <c r="C56" s="12" t="s">
        <v>147</v>
      </c>
      <c r="D56" s="12" t="s">
        <v>65</v>
      </c>
      <c r="E56" s="12" t="s">
        <v>48</v>
      </c>
      <c r="F56" s="12" t="s">
        <v>40</v>
      </c>
      <c r="G56" s="12" t="s">
        <v>41</v>
      </c>
      <c r="H56" s="12" t="s">
        <v>70</v>
      </c>
      <c r="I56" s="16" t="s">
        <v>497</v>
      </c>
      <c r="J56" s="13"/>
      <c r="K56" s="13"/>
      <c r="L56" s="13">
        <v>865009999999.99963</v>
      </c>
      <c r="M56" s="13">
        <v>20239999999.999996</v>
      </c>
      <c r="N56" s="13"/>
      <c r="O56" s="13">
        <v>1419999.9999999993</v>
      </c>
      <c r="P56" s="13">
        <v>12839999.999999993</v>
      </c>
      <c r="Q56" s="13">
        <v>9539999999.9999962</v>
      </c>
      <c r="R56" s="13"/>
      <c r="S56" s="13">
        <v>6999999.9999999963</v>
      </c>
      <c r="T56" s="13">
        <v>6999999.9999999963</v>
      </c>
      <c r="U56" s="13"/>
      <c r="V56" s="13"/>
      <c r="W56" s="13"/>
      <c r="X56" s="13"/>
      <c r="Y56" s="13"/>
      <c r="Z56" s="13"/>
      <c r="AA56" s="13"/>
      <c r="AB56" s="13"/>
      <c r="AC56" s="13"/>
      <c r="AD56" s="13"/>
      <c r="AE56" s="13"/>
      <c r="AF56" s="40"/>
      <c r="AG56" s="17" t="s">
        <v>150</v>
      </c>
    </row>
    <row r="57" spans="1:33" x14ac:dyDescent="0.25">
      <c r="A57" s="21" t="s">
        <v>47</v>
      </c>
      <c r="B57" s="12" t="s">
        <v>63</v>
      </c>
      <c r="C57" s="12" t="s">
        <v>147</v>
      </c>
      <c r="D57" s="12" t="s">
        <v>65</v>
      </c>
      <c r="E57" s="12" t="s">
        <v>48</v>
      </c>
      <c r="F57" s="12" t="s">
        <v>40</v>
      </c>
      <c r="G57" s="12" t="s">
        <v>41</v>
      </c>
      <c r="H57" s="12" t="s">
        <v>72</v>
      </c>
      <c r="I57" s="16" t="s">
        <v>497</v>
      </c>
      <c r="J57" s="13">
        <v>2294632000000.001</v>
      </c>
      <c r="K57" s="13">
        <v>972636999999.99817</v>
      </c>
      <c r="L57" s="13">
        <v>1557732000000</v>
      </c>
      <c r="M57" s="13">
        <v>2959090999999.9985</v>
      </c>
      <c r="N57" s="13">
        <v>2957299040000.0029</v>
      </c>
      <c r="O57" s="13">
        <v>3218813509999.999</v>
      </c>
      <c r="P57" s="13">
        <v>3007521029999.9971</v>
      </c>
      <c r="Q57" s="13">
        <v>2693858000000.0044</v>
      </c>
      <c r="R57" s="13">
        <v>2655531000000.0039</v>
      </c>
      <c r="S57" s="13">
        <v>1251607408762.0327</v>
      </c>
      <c r="T57" s="13">
        <v>58935480903.680412</v>
      </c>
      <c r="U57" s="13">
        <v>2168210202049.4343</v>
      </c>
      <c r="V57" s="13">
        <v>146753000000</v>
      </c>
      <c r="W57" s="13">
        <v>202642000000.00003</v>
      </c>
      <c r="X57" s="13">
        <v>234887000000.00003</v>
      </c>
      <c r="Y57" s="13">
        <v>198802000000</v>
      </c>
      <c r="Z57" s="13">
        <v>345919000000</v>
      </c>
      <c r="AA57" s="13">
        <v>376855000000.00006</v>
      </c>
      <c r="AB57" s="13">
        <v>350314000000</v>
      </c>
      <c r="AC57" s="13">
        <v>393330000000</v>
      </c>
      <c r="AD57" s="13">
        <v>318803000000</v>
      </c>
      <c r="AE57" s="13">
        <v>345929000000</v>
      </c>
      <c r="AF57" s="40">
        <v>420290000000</v>
      </c>
      <c r="AG57" s="17" t="s">
        <v>151</v>
      </c>
    </row>
    <row r="58" spans="1:33" x14ac:dyDescent="0.25">
      <c r="A58" s="21" t="s">
        <v>36</v>
      </c>
      <c r="B58" s="12" t="s">
        <v>63</v>
      </c>
      <c r="C58" s="12" t="s">
        <v>147</v>
      </c>
      <c r="D58" s="12" t="s">
        <v>65</v>
      </c>
      <c r="E58" s="12" t="s">
        <v>48</v>
      </c>
      <c r="F58" s="12" t="s">
        <v>40</v>
      </c>
      <c r="G58" s="12" t="s">
        <v>41</v>
      </c>
      <c r="H58" s="12" t="s">
        <v>52</v>
      </c>
      <c r="I58" s="16" t="s">
        <v>497</v>
      </c>
      <c r="J58" s="13">
        <v>9790630226.221077</v>
      </c>
      <c r="K58" s="13">
        <v>1689859458.3116822</v>
      </c>
      <c r="L58" s="13">
        <v>1809100616.1810191</v>
      </c>
      <c r="M58" s="13">
        <v>1365679193.7866642</v>
      </c>
      <c r="N58" s="13">
        <v>1968136631.8740079</v>
      </c>
      <c r="O58" s="13">
        <v>5407695365.735014</v>
      </c>
      <c r="P58" s="13">
        <v>3905988610.0378199</v>
      </c>
      <c r="Q58" s="13">
        <v>3028555584.8081694</v>
      </c>
      <c r="R58" s="13">
        <v>4476866560.866518</v>
      </c>
      <c r="S58" s="13">
        <v>4028501467.0032835</v>
      </c>
      <c r="T58" s="13">
        <v>1700820262.8903611</v>
      </c>
      <c r="U58" s="13">
        <v>1177746446.8575423</v>
      </c>
      <c r="V58" s="13">
        <v>1390654893.0761139</v>
      </c>
      <c r="W58" s="13">
        <v>3301698388.4995847</v>
      </c>
      <c r="X58" s="13">
        <v>1233543270.0078115</v>
      </c>
      <c r="Y58" s="13">
        <v>668277312.8244741</v>
      </c>
      <c r="Z58" s="13">
        <v>1180393368.9449582</v>
      </c>
      <c r="AA58" s="13">
        <v>956568766.98088717</v>
      </c>
      <c r="AB58" s="13">
        <v>734478145.32840276</v>
      </c>
      <c r="AC58" s="13">
        <v>728901837.38726664</v>
      </c>
      <c r="AD58" s="13">
        <v>327025136.0854255</v>
      </c>
      <c r="AE58" s="13">
        <v>128080950.09810016</v>
      </c>
      <c r="AF58" s="40">
        <v>25443918.19084331</v>
      </c>
      <c r="AG58" s="17" t="s">
        <v>152</v>
      </c>
    </row>
    <row r="59" spans="1:33" x14ac:dyDescent="0.25">
      <c r="A59" s="21" t="s">
        <v>36</v>
      </c>
      <c r="B59" s="12" t="s">
        <v>63</v>
      </c>
      <c r="C59" s="12" t="s">
        <v>147</v>
      </c>
      <c r="D59" s="12" t="s">
        <v>65</v>
      </c>
      <c r="E59" s="12" t="s">
        <v>48</v>
      </c>
      <c r="F59" s="12" t="s">
        <v>40</v>
      </c>
      <c r="G59" s="12" t="s">
        <v>41</v>
      </c>
      <c r="H59" s="12" t="s">
        <v>75</v>
      </c>
      <c r="I59" s="16" t="s">
        <v>497</v>
      </c>
      <c r="J59" s="13">
        <v>2790000000.00001</v>
      </c>
      <c r="K59" s="13">
        <v>7638000000.0729609</v>
      </c>
      <c r="L59" s="13">
        <v>11601000000.132835</v>
      </c>
      <c r="M59" s="13">
        <v>3253999999.8949256</v>
      </c>
      <c r="N59" s="13">
        <v>6685309999.9999981</v>
      </c>
      <c r="O59" s="13">
        <v>5217619999.9999952</v>
      </c>
      <c r="P59" s="13"/>
      <c r="Q59" s="13"/>
      <c r="R59" s="13">
        <v>22999999.999200001</v>
      </c>
      <c r="S59" s="13"/>
      <c r="T59" s="13">
        <v>287415000.00000137</v>
      </c>
      <c r="U59" s="13"/>
      <c r="V59" s="13"/>
      <c r="W59" s="13"/>
      <c r="X59" s="13"/>
      <c r="Y59" s="13"/>
      <c r="Z59" s="13"/>
      <c r="AA59" s="13"/>
      <c r="AB59" s="13"/>
      <c r="AC59" s="13"/>
      <c r="AD59" s="13"/>
      <c r="AE59" s="13"/>
      <c r="AF59" s="40"/>
      <c r="AG59" s="17" t="s">
        <v>153</v>
      </c>
    </row>
    <row r="60" spans="1:33" x14ac:dyDescent="0.25">
      <c r="A60" s="21" t="s">
        <v>36</v>
      </c>
      <c r="B60" s="12" t="s">
        <v>63</v>
      </c>
      <c r="C60" s="12" t="s">
        <v>147</v>
      </c>
      <c r="D60" s="12" t="s">
        <v>65</v>
      </c>
      <c r="E60" s="12" t="s">
        <v>48</v>
      </c>
      <c r="F60" s="12" t="s">
        <v>40</v>
      </c>
      <c r="G60" s="12" t="s">
        <v>41</v>
      </c>
      <c r="H60" s="12" t="s">
        <v>58</v>
      </c>
      <c r="I60" s="16" t="s">
        <v>497</v>
      </c>
      <c r="J60" s="13"/>
      <c r="K60" s="13"/>
      <c r="L60" s="13"/>
      <c r="M60" s="13"/>
      <c r="N60" s="13"/>
      <c r="O60" s="13">
        <v>24790000.000649255</v>
      </c>
      <c r="P60" s="13"/>
      <c r="Q60" s="13"/>
      <c r="R60" s="13"/>
      <c r="S60" s="13"/>
      <c r="T60" s="13"/>
      <c r="U60" s="13"/>
      <c r="V60" s="13"/>
      <c r="W60" s="13"/>
      <c r="X60" s="13"/>
      <c r="Y60" s="13"/>
      <c r="Z60" s="13"/>
      <c r="AA60" s="13"/>
      <c r="AB60" s="13"/>
      <c r="AC60" s="13"/>
      <c r="AD60" s="13"/>
      <c r="AE60" s="13"/>
      <c r="AF60" s="40"/>
      <c r="AG60" s="17" t="s">
        <v>154</v>
      </c>
    </row>
    <row r="61" spans="1:33" x14ac:dyDescent="0.25">
      <c r="A61" s="21" t="s">
        <v>47</v>
      </c>
      <c r="B61" s="12" t="s">
        <v>63</v>
      </c>
      <c r="C61" s="12" t="s">
        <v>147</v>
      </c>
      <c r="D61" s="12" t="s">
        <v>65</v>
      </c>
      <c r="E61" s="12" t="s">
        <v>48</v>
      </c>
      <c r="F61" s="12" t="s">
        <v>40</v>
      </c>
      <c r="G61" s="12" t="s">
        <v>41</v>
      </c>
      <c r="H61" s="12" t="s">
        <v>78</v>
      </c>
      <c r="I61" s="16" t="s">
        <v>497</v>
      </c>
      <c r="J61" s="13">
        <v>274229000000.00037</v>
      </c>
      <c r="K61" s="13"/>
      <c r="L61" s="13"/>
      <c r="M61" s="13"/>
      <c r="N61" s="13"/>
      <c r="O61" s="13">
        <v>349743689999.99994</v>
      </c>
      <c r="P61" s="13">
        <v>354400760000.00018</v>
      </c>
      <c r="Q61" s="13">
        <v>291344000000.00024</v>
      </c>
      <c r="R61" s="13">
        <v>286679000000</v>
      </c>
      <c r="S61" s="13">
        <v>253323822644.2131</v>
      </c>
      <c r="T61" s="13">
        <v>140102516943.02982</v>
      </c>
      <c r="U61" s="13">
        <v>168634602312.17313</v>
      </c>
      <c r="V61" s="13"/>
      <c r="W61" s="13"/>
      <c r="X61" s="13"/>
      <c r="Y61" s="13"/>
      <c r="Z61" s="13">
        <v>47195000000</v>
      </c>
      <c r="AA61" s="13">
        <v>44341000000</v>
      </c>
      <c r="AB61" s="13">
        <v>40953000000</v>
      </c>
      <c r="AC61" s="13">
        <v>38459000000</v>
      </c>
      <c r="AD61" s="13">
        <v>38680000000</v>
      </c>
      <c r="AE61" s="13">
        <v>35301000000</v>
      </c>
      <c r="AF61" s="40">
        <v>28228999999.999996</v>
      </c>
      <c r="AG61" s="17" t="s">
        <v>155</v>
      </c>
    </row>
    <row r="62" spans="1:33" x14ac:dyDescent="0.25">
      <c r="A62" s="21" t="s">
        <v>36</v>
      </c>
      <c r="B62" s="12" t="s">
        <v>63</v>
      </c>
      <c r="C62" s="12" t="s">
        <v>147</v>
      </c>
      <c r="D62" s="12" t="s">
        <v>65</v>
      </c>
      <c r="E62" s="12" t="s">
        <v>48</v>
      </c>
      <c r="F62" s="12" t="s">
        <v>40</v>
      </c>
      <c r="G62" s="12" t="s">
        <v>41</v>
      </c>
      <c r="H62" s="12" t="s">
        <v>42</v>
      </c>
      <c r="I62" s="16" t="s">
        <v>497</v>
      </c>
      <c r="J62" s="13">
        <v>13725921000646.801</v>
      </c>
      <c r="K62" s="13">
        <v>12645238000266.838</v>
      </c>
      <c r="L62" s="13">
        <v>13039647999767.094</v>
      </c>
      <c r="M62" s="13">
        <v>16161418000711.354</v>
      </c>
      <c r="N62" s="13">
        <v>13010421360236.805</v>
      </c>
      <c r="O62" s="13">
        <v>13706812960104.625</v>
      </c>
      <c r="P62" s="13">
        <v>13464404050117.506</v>
      </c>
      <c r="Q62" s="13">
        <v>14589170999780.008</v>
      </c>
      <c r="R62" s="13">
        <v>14400110000588.762</v>
      </c>
      <c r="S62" s="13">
        <v>19785416960435.621</v>
      </c>
      <c r="T62" s="13">
        <v>14764884399172.336</v>
      </c>
      <c r="U62" s="13">
        <v>21143552466315.27</v>
      </c>
      <c r="V62" s="13">
        <v>23390106206678.074</v>
      </c>
      <c r="W62" s="13">
        <v>23813503294671.648</v>
      </c>
      <c r="X62" s="13">
        <v>23871416019411.105</v>
      </c>
      <c r="Y62" s="13">
        <v>16768584900669.721</v>
      </c>
      <c r="Z62" s="13">
        <v>16767945232757.512</v>
      </c>
      <c r="AA62" s="13">
        <v>18416768389694.047</v>
      </c>
      <c r="AB62" s="13">
        <v>16532901137511.408</v>
      </c>
      <c r="AC62" s="13">
        <v>15452737175133.254</v>
      </c>
      <c r="AD62" s="13">
        <v>14775085233719.25</v>
      </c>
      <c r="AE62" s="13">
        <v>14630054248430.426</v>
      </c>
      <c r="AF62" s="40">
        <v>13778276037392.523</v>
      </c>
      <c r="AG62" s="17" t="s">
        <v>156</v>
      </c>
    </row>
    <row r="63" spans="1:33" x14ac:dyDescent="0.25">
      <c r="A63" s="21" t="s">
        <v>36</v>
      </c>
      <c r="B63" s="12" t="s">
        <v>63</v>
      </c>
      <c r="C63" s="12" t="s">
        <v>147</v>
      </c>
      <c r="D63" s="12" t="s">
        <v>65</v>
      </c>
      <c r="E63" s="12" t="s">
        <v>48</v>
      </c>
      <c r="F63" s="12" t="s">
        <v>40</v>
      </c>
      <c r="G63" s="12" t="s">
        <v>41</v>
      </c>
      <c r="H63" s="12" t="s">
        <v>81</v>
      </c>
      <c r="I63" s="16" t="s">
        <v>497</v>
      </c>
      <c r="J63" s="13">
        <v>401999999.99999958</v>
      </c>
      <c r="K63" s="13">
        <v>30999999.999600001</v>
      </c>
      <c r="L63" s="13">
        <v>94999999.999148279</v>
      </c>
      <c r="M63" s="13"/>
      <c r="N63" s="13"/>
      <c r="O63" s="13"/>
      <c r="P63" s="13"/>
      <c r="Q63" s="13"/>
      <c r="R63" s="13"/>
      <c r="S63" s="13">
        <v>3265935.8170440993</v>
      </c>
      <c r="T63" s="13"/>
      <c r="U63" s="13"/>
      <c r="V63" s="13"/>
      <c r="W63" s="13"/>
      <c r="X63" s="13"/>
      <c r="Y63" s="13">
        <v>510671358.81367248</v>
      </c>
      <c r="Z63" s="13">
        <v>589737700</v>
      </c>
      <c r="AA63" s="13">
        <v>2000000</v>
      </c>
      <c r="AB63" s="13">
        <v>2000000</v>
      </c>
      <c r="AC63" s="13">
        <v>441579622.23959261</v>
      </c>
      <c r="AD63" s="13"/>
      <c r="AE63" s="13"/>
      <c r="AF63" s="40"/>
      <c r="AG63" s="17" t="s">
        <v>157</v>
      </c>
    </row>
    <row r="64" spans="1:33" x14ac:dyDescent="0.25">
      <c r="A64" s="21" t="s">
        <v>47</v>
      </c>
      <c r="B64" s="12" t="s">
        <v>63</v>
      </c>
      <c r="C64" s="12" t="s">
        <v>147</v>
      </c>
      <c r="D64" s="12" t="s">
        <v>65</v>
      </c>
      <c r="E64" s="12" t="s">
        <v>48</v>
      </c>
      <c r="F64" s="12" t="s">
        <v>40</v>
      </c>
      <c r="G64" s="12" t="s">
        <v>41</v>
      </c>
      <c r="H64" s="12" t="s">
        <v>61</v>
      </c>
      <c r="I64" s="16" t="s">
        <v>497</v>
      </c>
      <c r="J64" s="13"/>
      <c r="K64" s="13"/>
      <c r="L64" s="13"/>
      <c r="M64" s="13"/>
      <c r="N64" s="13"/>
      <c r="O64" s="13"/>
      <c r="P64" s="13"/>
      <c r="Q64" s="13"/>
      <c r="R64" s="13"/>
      <c r="S64" s="13"/>
      <c r="T64" s="13">
        <v>921456.86673441925</v>
      </c>
      <c r="U64" s="13">
        <v>570283.23291917017</v>
      </c>
      <c r="V64" s="13">
        <v>3365766.6059891894</v>
      </c>
      <c r="W64" s="13">
        <v>107534526.82865483</v>
      </c>
      <c r="X64" s="13">
        <v>39194105.712564744</v>
      </c>
      <c r="Y64" s="13">
        <v>30997548.422632545</v>
      </c>
      <c r="Z64" s="13">
        <v>85332794.133439109</v>
      </c>
      <c r="AA64" s="13">
        <v>92156322.088952661</v>
      </c>
      <c r="AB64" s="13">
        <v>78985996.35512647</v>
      </c>
      <c r="AC64" s="13">
        <v>137578122.09073424</v>
      </c>
      <c r="AD64" s="13">
        <v>62833395.334403053</v>
      </c>
      <c r="AE64" s="13">
        <v>41137048.33948455</v>
      </c>
      <c r="AF64" s="40">
        <v>14431776.619859079</v>
      </c>
      <c r="AG64" s="17" t="s">
        <v>158</v>
      </c>
    </row>
    <row r="65" spans="1:33" x14ac:dyDescent="0.25">
      <c r="A65" s="21" t="s">
        <v>36</v>
      </c>
      <c r="B65" s="12" t="s">
        <v>63</v>
      </c>
      <c r="C65" s="12" t="s">
        <v>147</v>
      </c>
      <c r="D65" s="12" t="s">
        <v>159</v>
      </c>
      <c r="E65" s="12" t="s">
        <v>48</v>
      </c>
      <c r="F65" s="12" t="s">
        <v>40</v>
      </c>
      <c r="G65" s="12" t="s">
        <v>41</v>
      </c>
      <c r="H65" s="12" t="s">
        <v>160</v>
      </c>
      <c r="I65" s="16" t="s">
        <v>497</v>
      </c>
      <c r="J65" s="13"/>
      <c r="K65" s="13"/>
      <c r="L65" s="13"/>
      <c r="M65" s="13"/>
      <c r="N65" s="13"/>
      <c r="O65" s="13"/>
      <c r="P65" s="13"/>
      <c r="Q65" s="13"/>
      <c r="R65" s="13"/>
      <c r="S65" s="13"/>
      <c r="T65" s="13"/>
      <c r="U65" s="13">
        <v>9472804711.4041309</v>
      </c>
      <c r="V65" s="13">
        <v>25893362865.265266</v>
      </c>
      <c r="W65" s="13">
        <v>6351988098518.0605</v>
      </c>
      <c r="X65" s="13">
        <v>22567145491667.859</v>
      </c>
      <c r="Y65" s="13">
        <v>20100672962033.633</v>
      </c>
      <c r="Z65" s="13">
        <v>15014519031362.162</v>
      </c>
      <c r="AA65" s="13">
        <v>17307283269800.309</v>
      </c>
      <c r="AB65" s="13">
        <v>17446411612787.236</v>
      </c>
      <c r="AC65" s="13">
        <v>18781573270537.73</v>
      </c>
      <c r="AD65" s="13">
        <v>7254897983782.5703</v>
      </c>
      <c r="AE65" s="13">
        <v>8307521611467.5254</v>
      </c>
      <c r="AF65" s="40">
        <v>17042630116325.9</v>
      </c>
      <c r="AG65" s="17" t="s">
        <v>161</v>
      </c>
    </row>
    <row r="66" spans="1:33" x14ac:dyDescent="0.25">
      <c r="A66" s="21" t="s">
        <v>47</v>
      </c>
      <c r="B66" s="12" t="s">
        <v>63</v>
      </c>
      <c r="C66" s="12" t="s">
        <v>147</v>
      </c>
      <c r="D66" s="12" t="s">
        <v>159</v>
      </c>
      <c r="E66" s="12" t="s">
        <v>48</v>
      </c>
      <c r="F66" s="12" t="s">
        <v>40</v>
      </c>
      <c r="G66" s="12" t="s">
        <v>41</v>
      </c>
      <c r="H66" s="12" t="s">
        <v>49</v>
      </c>
      <c r="I66" s="16" t="s">
        <v>497</v>
      </c>
      <c r="J66" s="13">
        <v>13323024.877135897</v>
      </c>
      <c r="K66" s="13">
        <v>47731992.239454649</v>
      </c>
      <c r="L66" s="13">
        <v>1605142.0535037669</v>
      </c>
      <c r="M66" s="13"/>
      <c r="N66" s="13">
        <v>616262.92432117998</v>
      </c>
      <c r="O66" s="13">
        <v>890333.63420840295</v>
      </c>
      <c r="P66" s="13"/>
      <c r="Q66" s="13"/>
      <c r="R66" s="13"/>
      <c r="S66" s="13">
        <v>48671777.783393107</v>
      </c>
      <c r="T66" s="13">
        <v>25800221.194403484</v>
      </c>
      <c r="U66" s="13">
        <v>12773349.27215171</v>
      </c>
      <c r="V66" s="13">
        <v>40692495.923275396</v>
      </c>
      <c r="W66" s="13">
        <v>302243581.58155918</v>
      </c>
      <c r="X66" s="13">
        <v>217963907.53681615</v>
      </c>
      <c r="Y66" s="13">
        <v>271461247.51936674</v>
      </c>
      <c r="Z66" s="13">
        <v>468908452.83029497</v>
      </c>
      <c r="AA66" s="13">
        <v>371731907.08638543</v>
      </c>
      <c r="AB66" s="13">
        <v>377011574.09603739</v>
      </c>
      <c r="AC66" s="13">
        <v>1017806944.6466504</v>
      </c>
      <c r="AD66" s="13">
        <v>582384420.23592949</v>
      </c>
      <c r="AE66" s="13">
        <v>375582373.72248811</v>
      </c>
      <c r="AF66" s="40">
        <v>433474241.29175931</v>
      </c>
      <c r="AG66" s="17" t="s">
        <v>162</v>
      </c>
    </row>
    <row r="67" spans="1:33" x14ac:dyDescent="0.25">
      <c r="A67" s="21" t="s">
        <v>47</v>
      </c>
      <c r="B67" s="12" t="s">
        <v>63</v>
      </c>
      <c r="C67" s="12" t="s">
        <v>147</v>
      </c>
      <c r="D67" s="12" t="s">
        <v>159</v>
      </c>
      <c r="E67" s="12" t="s">
        <v>48</v>
      </c>
      <c r="F67" s="12" t="s">
        <v>40</v>
      </c>
      <c r="G67" s="12" t="s">
        <v>41</v>
      </c>
      <c r="H67" s="12" t="s">
        <v>163</v>
      </c>
      <c r="I67" s="16" t="s">
        <v>497</v>
      </c>
      <c r="J67" s="13">
        <v>17489921000133.322</v>
      </c>
      <c r="K67" s="13">
        <v>24215946000057.031</v>
      </c>
      <c r="L67" s="13">
        <v>16833239000037.506</v>
      </c>
      <c r="M67" s="13">
        <v>16201702999389.605</v>
      </c>
      <c r="N67" s="13">
        <v>11658529960413.811</v>
      </c>
      <c r="O67" s="13">
        <v>10644168839769.344</v>
      </c>
      <c r="P67" s="13">
        <v>10155654629638.098</v>
      </c>
      <c r="Q67" s="13">
        <v>10265728000069.113</v>
      </c>
      <c r="R67" s="13">
        <v>8768387999878.0752</v>
      </c>
      <c r="S67" s="13">
        <v>8298205650889.1748</v>
      </c>
      <c r="T67" s="13">
        <v>7385694250961.7275</v>
      </c>
      <c r="U67" s="13">
        <v>9063721458763.9395</v>
      </c>
      <c r="V67" s="13">
        <v>17485834622809.631</v>
      </c>
      <c r="W67" s="13">
        <v>15239330722951.684</v>
      </c>
      <c r="X67" s="13">
        <v>15322021777237.023</v>
      </c>
      <c r="Y67" s="13">
        <v>11944293862306.973</v>
      </c>
      <c r="Z67" s="13">
        <v>11672843171236.748</v>
      </c>
      <c r="AA67" s="13">
        <v>10798007783539.15</v>
      </c>
      <c r="AB67" s="13">
        <v>11959606508443.117</v>
      </c>
      <c r="AC67" s="13">
        <v>17638116873693.98</v>
      </c>
      <c r="AD67" s="13">
        <v>17790551017295.012</v>
      </c>
      <c r="AE67" s="13">
        <v>16488319274404.986</v>
      </c>
      <c r="AF67" s="40">
        <v>17336193987413.061</v>
      </c>
      <c r="AG67" s="17" t="s">
        <v>164</v>
      </c>
    </row>
    <row r="68" spans="1:33" x14ac:dyDescent="0.25">
      <c r="A68" s="21" t="s">
        <v>47</v>
      </c>
      <c r="B68" s="12" t="s">
        <v>63</v>
      </c>
      <c r="C68" s="12" t="s">
        <v>147</v>
      </c>
      <c r="D68" s="12" t="s">
        <v>159</v>
      </c>
      <c r="E68" s="12" t="s">
        <v>48</v>
      </c>
      <c r="F68" s="12" t="s">
        <v>40</v>
      </c>
      <c r="G68" s="12" t="s">
        <v>41</v>
      </c>
      <c r="H68" s="12" t="s">
        <v>68</v>
      </c>
      <c r="I68" s="16" t="s">
        <v>497</v>
      </c>
      <c r="J68" s="13"/>
      <c r="K68" s="13"/>
      <c r="L68" s="13"/>
      <c r="M68" s="13"/>
      <c r="N68" s="13"/>
      <c r="O68" s="13"/>
      <c r="P68" s="13"/>
      <c r="Q68" s="13"/>
      <c r="R68" s="13"/>
      <c r="S68" s="13"/>
      <c r="T68" s="13"/>
      <c r="U68" s="13">
        <v>716576573</v>
      </c>
      <c r="V68" s="13">
        <v>2336766518497.0781</v>
      </c>
      <c r="W68" s="13">
        <v>4863135645012.8906</v>
      </c>
      <c r="X68" s="13">
        <v>4371271213726.0771</v>
      </c>
      <c r="Y68" s="13">
        <v>4859990585411.1553</v>
      </c>
      <c r="Z68" s="13">
        <v>4209380575674.0894</v>
      </c>
      <c r="AA68" s="13">
        <v>4281191133934.8726</v>
      </c>
      <c r="AB68" s="13">
        <v>4391679592656.5156</v>
      </c>
      <c r="AC68" s="13">
        <v>4293345194913.9038</v>
      </c>
      <c r="AD68" s="13">
        <v>4419294370870.791</v>
      </c>
      <c r="AE68" s="13">
        <v>3866833935992.0947</v>
      </c>
      <c r="AF68" s="40">
        <v>4048238396394.3027</v>
      </c>
      <c r="AG68" s="17" t="s">
        <v>165</v>
      </c>
    </row>
    <row r="69" spans="1:33" x14ac:dyDescent="0.25">
      <c r="A69" s="21" t="s">
        <v>36</v>
      </c>
      <c r="B69" s="12" t="s">
        <v>63</v>
      </c>
      <c r="C69" s="12" t="s">
        <v>147</v>
      </c>
      <c r="D69" s="12" t="s">
        <v>159</v>
      </c>
      <c r="E69" s="12" t="s">
        <v>48</v>
      </c>
      <c r="F69" s="12" t="s">
        <v>40</v>
      </c>
      <c r="G69" s="12" t="s">
        <v>41</v>
      </c>
      <c r="H69" s="12" t="s">
        <v>116</v>
      </c>
      <c r="I69" s="16" t="s">
        <v>497</v>
      </c>
      <c r="J69" s="13">
        <v>24184898000000.066</v>
      </c>
      <c r="K69" s="13">
        <v>22776179999850.25</v>
      </c>
      <c r="L69" s="13">
        <v>25587191999500.395</v>
      </c>
      <c r="M69" s="13">
        <v>23166289000440.82</v>
      </c>
      <c r="N69" s="13">
        <v>19729645219649.809</v>
      </c>
      <c r="O69" s="13">
        <v>18720886959936.672</v>
      </c>
      <c r="P69" s="13">
        <v>19702658959802.168</v>
      </c>
      <c r="Q69" s="13">
        <v>20342057000385.75</v>
      </c>
      <c r="R69" s="13">
        <v>22029655999799.711</v>
      </c>
      <c r="S69" s="13">
        <v>19775725899544.016</v>
      </c>
      <c r="T69" s="13">
        <v>21000095333581.758</v>
      </c>
      <c r="U69" s="13">
        <v>12600280115105.01</v>
      </c>
      <c r="V69" s="13">
        <v>13180769922432.162</v>
      </c>
      <c r="W69" s="13">
        <v>7342040623253.5654</v>
      </c>
      <c r="X69" s="13">
        <v>7463224716286.7002</v>
      </c>
      <c r="Y69" s="13">
        <v>2781201052832.1816</v>
      </c>
      <c r="Z69" s="13">
        <v>3186566077915.0474</v>
      </c>
      <c r="AA69" s="13">
        <v>2871147485815.689</v>
      </c>
      <c r="AB69" s="13">
        <v>2932910245724.6577</v>
      </c>
      <c r="AC69" s="13">
        <v>2500765970485.7441</v>
      </c>
      <c r="AD69" s="13">
        <v>2885678008883.6953</v>
      </c>
      <c r="AE69" s="13">
        <v>2999544223600.6011</v>
      </c>
      <c r="AF69" s="40">
        <v>2990762834549.4966</v>
      </c>
      <c r="AG69" s="17" t="s">
        <v>166</v>
      </c>
    </row>
    <row r="70" spans="1:33" x14ac:dyDescent="0.25">
      <c r="A70" s="21" t="s">
        <v>36</v>
      </c>
      <c r="B70" s="12" t="s">
        <v>63</v>
      </c>
      <c r="C70" s="12" t="s">
        <v>147</v>
      </c>
      <c r="D70" s="12" t="s">
        <v>159</v>
      </c>
      <c r="E70" s="12" t="s">
        <v>48</v>
      </c>
      <c r="F70" s="12" t="s">
        <v>40</v>
      </c>
      <c r="G70" s="12" t="s">
        <v>41</v>
      </c>
      <c r="H70" s="12" t="s">
        <v>70</v>
      </c>
      <c r="I70" s="16" t="s">
        <v>497</v>
      </c>
      <c r="J70" s="13">
        <v>223097000000.00009</v>
      </c>
      <c r="K70" s="13">
        <v>162451999999.99997</v>
      </c>
      <c r="L70" s="13">
        <v>749488000000.00061</v>
      </c>
      <c r="M70" s="13">
        <v>203083999999.99881</v>
      </c>
      <c r="N70" s="13">
        <v>131390049999.99971</v>
      </c>
      <c r="O70" s="13">
        <v>81278479999.999924</v>
      </c>
      <c r="P70" s="13">
        <v>84625070000.000015</v>
      </c>
      <c r="Q70" s="13">
        <v>99041999999.999908</v>
      </c>
      <c r="R70" s="13">
        <v>101260999999.99997</v>
      </c>
      <c r="S70" s="13">
        <v>59756825605.402695</v>
      </c>
      <c r="T70" s="13">
        <v>82992014160.931412</v>
      </c>
      <c r="U70" s="13"/>
      <c r="V70" s="13"/>
      <c r="W70" s="13"/>
      <c r="X70" s="13"/>
      <c r="Y70" s="13"/>
      <c r="Z70" s="13"/>
      <c r="AA70" s="13"/>
      <c r="AB70" s="13"/>
      <c r="AC70" s="13"/>
      <c r="AD70" s="13"/>
      <c r="AE70" s="13"/>
      <c r="AF70" s="40"/>
      <c r="AG70" s="17" t="s">
        <v>167</v>
      </c>
    </row>
    <row r="71" spans="1:33" x14ac:dyDescent="0.25">
      <c r="A71" s="21" t="s">
        <v>47</v>
      </c>
      <c r="B71" s="12" t="s">
        <v>63</v>
      </c>
      <c r="C71" s="12" t="s">
        <v>147</v>
      </c>
      <c r="D71" s="12" t="s">
        <v>159</v>
      </c>
      <c r="E71" s="12" t="s">
        <v>48</v>
      </c>
      <c r="F71" s="12" t="s">
        <v>40</v>
      </c>
      <c r="G71" s="12" t="s">
        <v>41</v>
      </c>
      <c r="H71" s="12" t="s">
        <v>72</v>
      </c>
      <c r="I71" s="16" t="s">
        <v>497</v>
      </c>
      <c r="J71" s="13"/>
      <c r="K71" s="13">
        <v>76914000000</v>
      </c>
      <c r="L71" s="13">
        <v>54075000000.000023</v>
      </c>
      <c r="M71" s="13"/>
      <c r="N71" s="13"/>
      <c r="O71" s="13"/>
      <c r="P71" s="13"/>
      <c r="Q71" s="13"/>
      <c r="R71" s="13"/>
      <c r="S71" s="13">
        <v>1169652933243.8418</v>
      </c>
      <c r="T71" s="13">
        <v>2599458412027.0889</v>
      </c>
      <c r="U71" s="13">
        <v>2842759892980.3623</v>
      </c>
      <c r="V71" s="13">
        <v>1460788836209.5867</v>
      </c>
      <c r="W71" s="13">
        <v>273333999999.99997</v>
      </c>
      <c r="X71" s="13">
        <v>141313000000</v>
      </c>
      <c r="Y71" s="13">
        <v>247620000000</v>
      </c>
      <c r="Z71" s="13">
        <v>115136000000</v>
      </c>
      <c r="AA71" s="13">
        <v>156519000000</v>
      </c>
      <c r="AB71" s="13">
        <v>147471000000</v>
      </c>
      <c r="AC71" s="13">
        <v>139689000000</v>
      </c>
      <c r="AD71" s="13">
        <v>244954000000</v>
      </c>
      <c r="AE71" s="13">
        <v>303610000000</v>
      </c>
      <c r="AF71" s="40">
        <v>309856000000</v>
      </c>
      <c r="AG71" s="17" t="s">
        <v>168</v>
      </c>
    </row>
    <row r="72" spans="1:33" x14ac:dyDescent="0.25">
      <c r="A72" s="21" t="s">
        <v>36</v>
      </c>
      <c r="B72" s="12" t="s">
        <v>63</v>
      </c>
      <c r="C72" s="12" t="s">
        <v>147</v>
      </c>
      <c r="D72" s="12" t="s">
        <v>159</v>
      </c>
      <c r="E72" s="12" t="s">
        <v>48</v>
      </c>
      <c r="F72" s="12" t="s">
        <v>40</v>
      </c>
      <c r="G72" s="12" t="s">
        <v>41</v>
      </c>
      <c r="H72" s="12" t="s">
        <v>52</v>
      </c>
      <c r="I72" s="16" t="s">
        <v>497</v>
      </c>
      <c r="J72" s="13">
        <v>24291676975.122864</v>
      </c>
      <c r="K72" s="13">
        <v>72918784718.735687</v>
      </c>
      <c r="L72" s="13">
        <v>1573348133.9092615</v>
      </c>
      <c r="M72" s="13"/>
      <c r="N72" s="13">
        <v>1867981407.3056729</v>
      </c>
      <c r="O72" s="13">
        <v>1556922962.2326739</v>
      </c>
      <c r="P72" s="13"/>
      <c r="Q72" s="13"/>
      <c r="R72" s="13"/>
      <c r="S72" s="13">
        <v>24659729109.805889</v>
      </c>
      <c r="T72" s="13">
        <v>17380855322.005459</v>
      </c>
      <c r="U72" s="13">
        <v>3794592215.6950231</v>
      </c>
      <c r="V72" s="13">
        <v>7419251630.2167368</v>
      </c>
      <c r="W72" s="13">
        <v>18116362649.667088</v>
      </c>
      <c r="X72" s="13">
        <v>11588732726.342093</v>
      </c>
      <c r="Y72" s="13">
        <v>7643830857.2441587</v>
      </c>
      <c r="Z72" s="13">
        <v>10152308267.57349</v>
      </c>
      <c r="AA72" s="13">
        <v>7624565785.313839</v>
      </c>
      <c r="AB72" s="13">
        <v>7291277484.0005684</v>
      </c>
      <c r="AC72" s="13">
        <v>15748871199.025221</v>
      </c>
      <c r="AD72" s="13">
        <v>6700423196.2857027</v>
      </c>
      <c r="AE72" s="13">
        <v>3793534742.7365718</v>
      </c>
      <c r="AF72" s="40">
        <v>3747666996.0052633</v>
      </c>
      <c r="AG72" s="17" t="s">
        <v>169</v>
      </c>
    </row>
    <row r="73" spans="1:33" x14ac:dyDescent="0.25">
      <c r="A73" s="21" t="s">
        <v>36</v>
      </c>
      <c r="B73" s="12" t="s">
        <v>63</v>
      </c>
      <c r="C73" s="12" t="s">
        <v>147</v>
      </c>
      <c r="D73" s="12" t="s">
        <v>159</v>
      </c>
      <c r="E73" s="12" t="s">
        <v>48</v>
      </c>
      <c r="F73" s="12" t="s">
        <v>40</v>
      </c>
      <c r="G73" s="12" t="s">
        <v>41</v>
      </c>
      <c r="H73" s="12" t="s">
        <v>58</v>
      </c>
      <c r="I73" s="16" t="s">
        <v>497</v>
      </c>
      <c r="J73" s="13"/>
      <c r="K73" s="13"/>
      <c r="L73" s="13"/>
      <c r="M73" s="13"/>
      <c r="N73" s="13"/>
      <c r="O73" s="13"/>
      <c r="P73" s="13"/>
      <c r="Q73" s="13"/>
      <c r="R73" s="13"/>
      <c r="S73" s="13"/>
      <c r="T73" s="13"/>
      <c r="U73" s="13">
        <v>453360114.27251953</v>
      </c>
      <c r="V73" s="13">
        <v>399375040.37085044</v>
      </c>
      <c r="W73" s="13">
        <v>458702317.04628277</v>
      </c>
      <c r="X73" s="13">
        <v>697852968.49205053</v>
      </c>
      <c r="Y73" s="13">
        <v>1342564688.002326</v>
      </c>
      <c r="Z73" s="13"/>
      <c r="AA73" s="13"/>
      <c r="AB73" s="13"/>
      <c r="AC73" s="13"/>
      <c r="AD73" s="13"/>
      <c r="AE73" s="13"/>
      <c r="AF73" s="40"/>
      <c r="AG73" s="17" t="s">
        <v>170</v>
      </c>
    </row>
    <row r="74" spans="1:33" x14ac:dyDescent="0.25">
      <c r="A74" s="21" t="s">
        <v>47</v>
      </c>
      <c r="B74" s="12" t="s">
        <v>63</v>
      </c>
      <c r="C74" s="12" t="s">
        <v>147</v>
      </c>
      <c r="D74" s="12" t="s">
        <v>159</v>
      </c>
      <c r="E74" s="12" t="s">
        <v>48</v>
      </c>
      <c r="F74" s="12" t="s">
        <v>40</v>
      </c>
      <c r="G74" s="12" t="s">
        <v>41</v>
      </c>
      <c r="H74" s="12" t="s">
        <v>78</v>
      </c>
      <c r="I74" s="16" t="s">
        <v>497</v>
      </c>
      <c r="J74" s="13">
        <v>878298000000.0011</v>
      </c>
      <c r="K74" s="13">
        <v>1019770999999.9998</v>
      </c>
      <c r="L74" s="13">
        <v>1064089999999.9996</v>
      </c>
      <c r="M74" s="13">
        <v>503728999999.99976</v>
      </c>
      <c r="N74" s="13">
        <v>537967680000.00073</v>
      </c>
      <c r="O74" s="13">
        <v>578340409999.99866</v>
      </c>
      <c r="P74" s="13">
        <v>596060580000.00024</v>
      </c>
      <c r="Q74" s="13">
        <v>548518999999.99988</v>
      </c>
      <c r="R74" s="13">
        <v>607619000000</v>
      </c>
      <c r="S74" s="13">
        <v>129409999999.99986</v>
      </c>
      <c r="T74" s="13">
        <v>1470468659111.5098</v>
      </c>
      <c r="U74" s="13"/>
      <c r="V74" s="13">
        <v>216865000000</v>
      </c>
      <c r="W74" s="13">
        <v>234896000000</v>
      </c>
      <c r="X74" s="13">
        <v>79973000000</v>
      </c>
      <c r="Y74" s="13">
        <v>213943000000</v>
      </c>
      <c r="Z74" s="13">
        <v>115302000000</v>
      </c>
      <c r="AA74" s="13">
        <v>117700000000</v>
      </c>
      <c r="AB74" s="13"/>
      <c r="AC74" s="13"/>
      <c r="AD74" s="13"/>
      <c r="AE74" s="13"/>
      <c r="AF74" s="40"/>
      <c r="AG74" s="17" t="s">
        <v>171</v>
      </c>
    </row>
    <row r="75" spans="1:33" x14ac:dyDescent="0.25">
      <c r="A75" s="21" t="s">
        <v>172</v>
      </c>
      <c r="B75" s="12" t="s">
        <v>63</v>
      </c>
      <c r="C75" s="12" t="s">
        <v>147</v>
      </c>
      <c r="D75" s="12" t="s">
        <v>159</v>
      </c>
      <c r="E75" s="12" t="s">
        <v>48</v>
      </c>
      <c r="F75" s="12" t="s">
        <v>40</v>
      </c>
      <c r="G75" s="12" t="s">
        <v>41</v>
      </c>
      <c r="H75" s="12" t="s">
        <v>173</v>
      </c>
      <c r="I75" s="16" t="s">
        <v>497</v>
      </c>
      <c r="J75" s="13"/>
      <c r="K75" s="13"/>
      <c r="L75" s="13"/>
      <c r="M75" s="13">
        <v>4214449999985.646</v>
      </c>
      <c r="N75" s="13">
        <v>3843139920023.4214</v>
      </c>
      <c r="O75" s="13">
        <v>3452245160008.2549</v>
      </c>
      <c r="P75" s="13">
        <v>3976279990006.0293</v>
      </c>
      <c r="Q75" s="13">
        <v>3907734000022.2705</v>
      </c>
      <c r="R75" s="13">
        <v>3930388000005.7827</v>
      </c>
      <c r="S75" s="13"/>
      <c r="T75" s="13"/>
      <c r="U75" s="13"/>
      <c r="V75" s="13"/>
      <c r="W75" s="13"/>
      <c r="X75" s="13"/>
      <c r="Y75" s="13"/>
      <c r="Z75" s="13"/>
      <c r="AA75" s="13"/>
      <c r="AB75" s="13"/>
      <c r="AC75" s="13"/>
      <c r="AD75" s="13"/>
      <c r="AE75" s="13"/>
      <c r="AF75" s="40"/>
      <c r="AG75" s="17" t="s">
        <v>174</v>
      </c>
    </row>
    <row r="76" spans="1:33" x14ac:dyDescent="0.25">
      <c r="A76" s="21" t="s">
        <v>36</v>
      </c>
      <c r="B76" s="12" t="s">
        <v>63</v>
      </c>
      <c r="C76" s="12" t="s">
        <v>147</v>
      </c>
      <c r="D76" s="12" t="s">
        <v>159</v>
      </c>
      <c r="E76" s="12" t="s">
        <v>48</v>
      </c>
      <c r="F76" s="12" t="s">
        <v>40</v>
      </c>
      <c r="G76" s="12" t="s">
        <v>41</v>
      </c>
      <c r="H76" s="12" t="s">
        <v>42</v>
      </c>
      <c r="I76" s="16" t="s">
        <v>497</v>
      </c>
      <c r="J76" s="13">
        <v>245527909011570.09</v>
      </c>
      <c r="K76" s="13">
        <v>233365720004925.38</v>
      </c>
      <c r="L76" s="13">
        <v>287656442994865.19</v>
      </c>
      <c r="M76" s="13">
        <v>248855973010954.94</v>
      </c>
      <c r="N76" s="13">
        <v>210877569863840.5</v>
      </c>
      <c r="O76" s="13">
        <v>199258565651520.94</v>
      </c>
      <c r="P76" s="13">
        <v>184499071701609.72</v>
      </c>
      <c r="Q76" s="13">
        <v>185714641997200.53</v>
      </c>
      <c r="R76" s="13">
        <v>187261697007655.03</v>
      </c>
      <c r="S76" s="13">
        <v>199392685841108.53</v>
      </c>
      <c r="T76" s="13">
        <v>223367652981118.13</v>
      </c>
      <c r="U76" s="13">
        <v>205986478917328.22</v>
      </c>
      <c r="V76" s="13">
        <v>242832999245972.31</v>
      </c>
      <c r="W76" s="13">
        <v>262504370334312.38</v>
      </c>
      <c r="X76" s="13">
        <v>222822582593679.25</v>
      </c>
      <c r="Y76" s="13">
        <v>217788209180715.13</v>
      </c>
      <c r="Z76" s="13">
        <v>205987369840359.69</v>
      </c>
      <c r="AA76" s="13">
        <v>190488224333394.97</v>
      </c>
      <c r="AB76" s="13">
        <v>177623027050771.03</v>
      </c>
      <c r="AC76" s="13">
        <v>164502522249020.56</v>
      </c>
      <c r="AD76" s="13">
        <v>159307874655959.88</v>
      </c>
      <c r="AE76" s="13">
        <v>152687244598118.56</v>
      </c>
      <c r="AF76" s="40">
        <v>138802929914624.23</v>
      </c>
      <c r="AG76" s="17" t="s">
        <v>175</v>
      </c>
    </row>
    <row r="77" spans="1:33" x14ac:dyDescent="0.25">
      <c r="A77" s="21" t="s">
        <v>36</v>
      </c>
      <c r="B77" s="12" t="s">
        <v>63</v>
      </c>
      <c r="C77" s="12" t="s">
        <v>147</v>
      </c>
      <c r="D77" s="12" t="s">
        <v>159</v>
      </c>
      <c r="E77" s="12" t="s">
        <v>48</v>
      </c>
      <c r="F77" s="12" t="s">
        <v>40</v>
      </c>
      <c r="G77" s="12" t="s">
        <v>41</v>
      </c>
      <c r="H77" s="12" t="s">
        <v>176</v>
      </c>
      <c r="I77" s="16" t="s">
        <v>497</v>
      </c>
      <c r="J77" s="13">
        <v>13582347000185.549</v>
      </c>
      <c r="K77" s="13">
        <v>13007054000029.48</v>
      </c>
      <c r="L77" s="13">
        <v>16845419000283.869</v>
      </c>
      <c r="M77" s="13">
        <v>11560785999818.316</v>
      </c>
      <c r="N77" s="13">
        <v>12107783560029.98</v>
      </c>
      <c r="O77" s="13">
        <v>13434436969835.244</v>
      </c>
      <c r="P77" s="13">
        <v>11491630699924.402</v>
      </c>
      <c r="Q77" s="13">
        <v>10860883000108.807</v>
      </c>
      <c r="R77" s="13">
        <v>7709192000131.5723</v>
      </c>
      <c r="S77" s="13">
        <v>7067596432958.9707</v>
      </c>
      <c r="T77" s="13">
        <v>3276388092265.6567</v>
      </c>
      <c r="U77" s="13">
        <v>2752101145098.8525</v>
      </c>
      <c r="V77" s="13">
        <v>280911345139.57849</v>
      </c>
      <c r="W77" s="13">
        <v>286054207250.10895</v>
      </c>
      <c r="X77" s="13">
        <v>246064145860.00885</v>
      </c>
      <c r="Y77" s="13"/>
      <c r="Z77" s="13"/>
      <c r="AA77" s="13"/>
      <c r="AB77" s="13"/>
      <c r="AC77" s="13"/>
      <c r="AD77" s="13"/>
      <c r="AE77" s="13"/>
      <c r="AF77" s="40"/>
      <c r="AG77" s="17" t="s">
        <v>177</v>
      </c>
    </row>
    <row r="78" spans="1:33" x14ac:dyDescent="0.25">
      <c r="A78" s="21" t="s">
        <v>36</v>
      </c>
      <c r="B78" s="12" t="s">
        <v>63</v>
      </c>
      <c r="C78" s="12" t="s">
        <v>147</v>
      </c>
      <c r="D78" s="12" t="s">
        <v>159</v>
      </c>
      <c r="E78" s="12" t="s">
        <v>48</v>
      </c>
      <c r="F78" s="12" t="s">
        <v>40</v>
      </c>
      <c r="G78" s="12" t="s">
        <v>41</v>
      </c>
      <c r="H78" s="12" t="s">
        <v>81</v>
      </c>
      <c r="I78" s="16" t="s">
        <v>497</v>
      </c>
      <c r="J78" s="13">
        <v>7103999999.9999914</v>
      </c>
      <c r="K78" s="13">
        <v>8523999999.8772001</v>
      </c>
      <c r="L78" s="13"/>
      <c r="M78" s="13">
        <v>12139000000.23992</v>
      </c>
      <c r="N78" s="13">
        <v>1833680000</v>
      </c>
      <c r="O78" s="13">
        <v>5403550000</v>
      </c>
      <c r="P78" s="13">
        <v>4493660000</v>
      </c>
      <c r="Q78" s="13">
        <v>4220000000.0547132</v>
      </c>
      <c r="R78" s="13">
        <v>8247999999.9418221</v>
      </c>
      <c r="S78" s="13">
        <v>41812031493.183426</v>
      </c>
      <c r="T78" s="13">
        <v>11367888793.369864</v>
      </c>
      <c r="U78" s="13">
        <v>14302700611.109789</v>
      </c>
      <c r="V78" s="13">
        <v>28262320623.338978</v>
      </c>
      <c r="W78" s="13">
        <v>75941387259.050308</v>
      </c>
      <c r="X78" s="13">
        <v>23831040292.523247</v>
      </c>
      <c r="Y78" s="13">
        <v>163452756951.01074</v>
      </c>
      <c r="Z78" s="13">
        <v>358291852873.77051</v>
      </c>
      <c r="AA78" s="13">
        <v>47123270633.878998</v>
      </c>
      <c r="AB78" s="13">
        <v>179977905480.19431</v>
      </c>
      <c r="AC78" s="13">
        <v>57239263566.159004</v>
      </c>
      <c r="AD78" s="13">
        <v>2907132554.2001371</v>
      </c>
      <c r="AE78" s="13">
        <v>140041435639.55487</v>
      </c>
      <c r="AF78" s="40">
        <v>376296841839.19049</v>
      </c>
      <c r="AG78" s="17" t="s">
        <v>178</v>
      </c>
    </row>
    <row r="79" spans="1:33" x14ac:dyDescent="0.25">
      <c r="A79" s="21" t="s">
        <v>172</v>
      </c>
      <c r="B79" s="12" t="s">
        <v>63</v>
      </c>
      <c r="C79" s="12" t="s">
        <v>147</v>
      </c>
      <c r="D79" s="12" t="s">
        <v>159</v>
      </c>
      <c r="E79" s="12" t="s">
        <v>48</v>
      </c>
      <c r="F79" s="12" t="s">
        <v>40</v>
      </c>
      <c r="G79" s="12" t="s">
        <v>41</v>
      </c>
      <c r="H79" s="12" t="s">
        <v>179</v>
      </c>
      <c r="I79" s="16" t="s">
        <v>497</v>
      </c>
      <c r="J79" s="13">
        <v>19744597000000.008</v>
      </c>
      <c r="K79" s="13">
        <v>10372471000315.006</v>
      </c>
      <c r="L79" s="13">
        <v>10580645999754.895</v>
      </c>
      <c r="M79" s="13">
        <v>12162926000373.977</v>
      </c>
      <c r="N79" s="13">
        <v>11998785880426.5</v>
      </c>
      <c r="O79" s="13">
        <v>12905271780399.615</v>
      </c>
      <c r="P79" s="13">
        <v>11660839489669.184</v>
      </c>
      <c r="Q79" s="13">
        <v>9709043999777.0703</v>
      </c>
      <c r="R79" s="13">
        <v>9173336000357.1191</v>
      </c>
      <c r="S79" s="13">
        <v>27933126372151.965</v>
      </c>
      <c r="T79" s="13">
        <v>27839529755415.598</v>
      </c>
      <c r="U79" s="13">
        <v>23008405837189.664</v>
      </c>
      <c r="V79" s="13">
        <v>18161403146432.438</v>
      </c>
      <c r="W79" s="13">
        <v>13698375524947.621</v>
      </c>
      <c r="X79" s="13">
        <v>11849854391261.908</v>
      </c>
      <c r="Y79" s="13">
        <v>14070102134009.395</v>
      </c>
      <c r="Z79" s="13">
        <v>13743843140179.686</v>
      </c>
      <c r="AA79" s="13">
        <v>13326311869978.004</v>
      </c>
      <c r="AB79" s="13">
        <v>13050084975630.006</v>
      </c>
      <c r="AC79" s="13">
        <v>12053833126729.602</v>
      </c>
      <c r="AD79" s="13">
        <v>10672852438824.418</v>
      </c>
      <c r="AE79" s="13">
        <v>11286411467679.365</v>
      </c>
      <c r="AF79" s="40">
        <v>11662855098702.621</v>
      </c>
      <c r="AG79" s="17" t="s">
        <v>180</v>
      </c>
    </row>
    <row r="80" spans="1:33" x14ac:dyDescent="0.25">
      <c r="A80" s="21" t="s">
        <v>47</v>
      </c>
      <c r="B80" s="12" t="s">
        <v>63</v>
      </c>
      <c r="C80" s="12" t="s">
        <v>147</v>
      </c>
      <c r="D80" s="12" t="s">
        <v>159</v>
      </c>
      <c r="E80" s="12" t="s">
        <v>48</v>
      </c>
      <c r="F80" s="12" t="s">
        <v>40</v>
      </c>
      <c r="G80" s="12" t="s">
        <v>41</v>
      </c>
      <c r="H80" s="12" t="s">
        <v>61</v>
      </c>
      <c r="I80" s="16" t="s">
        <v>497</v>
      </c>
      <c r="J80" s="13"/>
      <c r="K80" s="13"/>
      <c r="L80" s="13"/>
      <c r="M80" s="13"/>
      <c r="N80" s="13"/>
      <c r="O80" s="13"/>
      <c r="P80" s="13"/>
      <c r="Q80" s="13"/>
      <c r="R80" s="13"/>
      <c r="S80" s="13"/>
      <c r="T80" s="13">
        <v>9416461.4778062645</v>
      </c>
      <c r="U80" s="13">
        <v>1837400.8447662313</v>
      </c>
      <c r="V80" s="13">
        <v>17956625.689625785</v>
      </c>
      <c r="W80" s="13">
        <v>590040111.5298636</v>
      </c>
      <c r="X80" s="13">
        <v>368215713.70417696</v>
      </c>
      <c r="Y80" s="13">
        <v>354553435.50480819</v>
      </c>
      <c r="Z80" s="13">
        <v>733928920.7888267</v>
      </c>
      <c r="AA80" s="13">
        <v>734554550.13181484</v>
      </c>
      <c r="AB80" s="13">
        <v>784106130.91555226</v>
      </c>
      <c r="AC80" s="13">
        <v>2972554071.7214146</v>
      </c>
      <c r="AD80" s="13">
        <v>1287394432.8549953</v>
      </c>
      <c r="AE80" s="13">
        <v>1218407748.9270844</v>
      </c>
      <c r="AF80" s="40">
        <v>2125674690.7569609</v>
      </c>
      <c r="AG80" s="17" t="s">
        <v>181</v>
      </c>
    </row>
    <row r="81" spans="1:33" x14ac:dyDescent="0.25">
      <c r="A81" s="21" t="s">
        <v>36</v>
      </c>
      <c r="B81" s="12" t="s">
        <v>63</v>
      </c>
      <c r="C81" s="12" t="s">
        <v>147</v>
      </c>
      <c r="D81" s="12" t="s">
        <v>159</v>
      </c>
      <c r="E81" s="12" t="s">
        <v>48</v>
      </c>
      <c r="F81" s="12" t="s">
        <v>40</v>
      </c>
      <c r="G81" s="12" t="s">
        <v>41</v>
      </c>
      <c r="H81" s="12" t="s">
        <v>127</v>
      </c>
      <c r="I81" s="16" t="s">
        <v>497</v>
      </c>
      <c r="J81" s="13">
        <v>5746999999.9999924</v>
      </c>
      <c r="K81" s="13"/>
      <c r="L81" s="13"/>
      <c r="M81" s="13">
        <v>1309999999.9838762</v>
      </c>
      <c r="N81" s="13">
        <v>8740289999.8140984</v>
      </c>
      <c r="O81" s="13">
        <v>4205499999.972743</v>
      </c>
      <c r="P81" s="13"/>
      <c r="Q81" s="13"/>
      <c r="R81" s="13"/>
      <c r="S81" s="13"/>
      <c r="T81" s="13"/>
      <c r="U81" s="13"/>
      <c r="V81" s="13"/>
      <c r="W81" s="13"/>
      <c r="X81" s="13"/>
      <c r="Y81" s="13"/>
      <c r="Z81" s="13"/>
      <c r="AA81" s="13"/>
      <c r="AB81" s="13"/>
      <c r="AC81" s="13"/>
      <c r="AD81" s="13"/>
      <c r="AE81" s="13"/>
      <c r="AF81" s="40"/>
      <c r="AG81" s="17" t="s">
        <v>182</v>
      </c>
    </row>
    <row r="82" spans="1:33" x14ac:dyDescent="0.25">
      <c r="A82" s="21" t="s">
        <v>172</v>
      </c>
      <c r="B82" s="12" t="s">
        <v>63</v>
      </c>
      <c r="C82" s="12" t="s">
        <v>147</v>
      </c>
      <c r="D82" s="12" t="s">
        <v>159</v>
      </c>
      <c r="E82" s="12" t="s">
        <v>48</v>
      </c>
      <c r="F82" s="12" t="s">
        <v>40</v>
      </c>
      <c r="G82" s="12" t="s">
        <v>41</v>
      </c>
      <c r="H82" s="12" t="s">
        <v>183</v>
      </c>
      <c r="I82" s="16" t="s">
        <v>497</v>
      </c>
      <c r="J82" s="13">
        <v>318503999999.99982</v>
      </c>
      <c r="K82" s="13">
        <v>8750000000.1165142</v>
      </c>
      <c r="L82" s="13">
        <v>262375000003.5192</v>
      </c>
      <c r="M82" s="13">
        <v>364126999995.65546</v>
      </c>
      <c r="N82" s="13">
        <v>326869810000.68427</v>
      </c>
      <c r="O82" s="13">
        <v>347554500000.50061</v>
      </c>
      <c r="P82" s="13">
        <v>240568579997.36948</v>
      </c>
      <c r="Q82" s="13">
        <v>212118000003.09198</v>
      </c>
      <c r="R82" s="13">
        <v>173787000000.51443</v>
      </c>
      <c r="S82" s="13">
        <v>404052464529.9632</v>
      </c>
      <c r="T82" s="13">
        <v>140905427528.13373</v>
      </c>
      <c r="U82" s="13">
        <v>89093745619.07193</v>
      </c>
      <c r="V82" s="13"/>
      <c r="W82" s="13"/>
      <c r="X82" s="13"/>
      <c r="Y82" s="13"/>
      <c r="Z82" s="13"/>
      <c r="AA82" s="13"/>
      <c r="AB82" s="13"/>
      <c r="AC82" s="13"/>
      <c r="AD82" s="13"/>
      <c r="AE82" s="13"/>
      <c r="AF82" s="40"/>
      <c r="AG82" s="17" t="s">
        <v>184</v>
      </c>
    </row>
    <row r="83" spans="1:33" x14ac:dyDescent="0.25">
      <c r="A83" s="21" t="s">
        <v>36</v>
      </c>
      <c r="B83" s="12" t="s">
        <v>63</v>
      </c>
      <c r="C83" s="12" t="s">
        <v>147</v>
      </c>
      <c r="D83" s="12" t="s">
        <v>159</v>
      </c>
      <c r="E83" s="12" t="s">
        <v>48</v>
      </c>
      <c r="F83" s="12" t="s">
        <v>40</v>
      </c>
      <c r="G83" s="12" t="s">
        <v>41</v>
      </c>
      <c r="H83" s="12" t="s">
        <v>185</v>
      </c>
      <c r="I83" s="16" t="s">
        <v>497</v>
      </c>
      <c r="J83" s="13">
        <v>1523604999999.9995</v>
      </c>
      <c r="K83" s="13">
        <v>817308999998.11938</v>
      </c>
      <c r="L83" s="13">
        <v>27661000000.071358</v>
      </c>
      <c r="M83" s="13">
        <v>2189476999999.531</v>
      </c>
      <c r="N83" s="13">
        <v>240460759999.67679</v>
      </c>
      <c r="O83" s="13">
        <v>626094219999.23633</v>
      </c>
      <c r="P83" s="13">
        <v>753285459991.06995</v>
      </c>
      <c r="Q83" s="13">
        <v>935921999969.54395</v>
      </c>
      <c r="R83" s="13">
        <v>385692999987.55005</v>
      </c>
      <c r="S83" s="13"/>
      <c r="T83" s="13"/>
      <c r="U83" s="13"/>
      <c r="V83" s="13"/>
      <c r="W83" s="13"/>
      <c r="X83" s="13"/>
      <c r="Y83" s="13"/>
      <c r="Z83" s="13"/>
      <c r="AA83" s="13"/>
      <c r="AB83" s="13"/>
      <c r="AC83" s="13"/>
      <c r="AD83" s="13"/>
      <c r="AE83" s="13"/>
      <c r="AF83" s="40"/>
      <c r="AG83" s="17" t="s">
        <v>186</v>
      </c>
    </row>
    <row r="84" spans="1:33" x14ac:dyDescent="0.25">
      <c r="A84" s="21" t="s">
        <v>36</v>
      </c>
      <c r="B84" s="12" t="s">
        <v>187</v>
      </c>
      <c r="C84" s="12" t="s">
        <v>147</v>
      </c>
      <c r="D84" s="12" t="s">
        <v>188</v>
      </c>
      <c r="E84" s="12" t="s">
        <v>48</v>
      </c>
      <c r="F84" s="12" t="s">
        <v>40</v>
      </c>
      <c r="G84" s="12" t="s">
        <v>41</v>
      </c>
      <c r="H84" s="12" t="s">
        <v>160</v>
      </c>
      <c r="I84" s="16" t="s">
        <v>497</v>
      </c>
      <c r="J84" s="13"/>
      <c r="K84" s="13"/>
      <c r="L84" s="13"/>
      <c r="M84" s="13"/>
      <c r="N84" s="13"/>
      <c r="O84" s="13">
        <v>738803550028.90393</v>
      </c>
      <c r="P84" s="13">
        <v>798547000022.39063</v>
      </c>
      <c r="Q84" s="13">
        <v>652865000003.07458</v>
      </c>
      <c r="R84" s="13">
        <v>646004999974.9895</v>
      </c>
      <c r="S84" s="13">
        <v>462606666668.54462</v>
      </c>
      <c r="T84" s="13">
        <v>439610000000.23871</v>
      </c>
      <c r="U84" s="13"/>
      <c r="V84" s="13">
        <v>85600310800</v>
      </c>
      <c r="W84" s="13">
        <v>923805082580.59998</v>
      </c>
      <c r="X84" s="13">
        <v>4141254411381.7266</v>
      </c>
      <c r="Y84" s="13">
        <v>4553303025650.4336</v>
      </c>
      <c r="Z84" s="13">
        <v>4727705565304.7803</v>
      </c>
      <c r="AA84" s="13">
        <v>4323572360760.0273</v>
      </c>
      <c r="AB84" s="13">
        <v>3922955525317.5815</v>
      </c>
      <c r="AC84" s="13">
        <v>3516981882208.7339</v>
      </c>
      <c r="AD84" s="13">
        <v>3927633120948.3311</v>
      </c>
      <c r="AE84" s="13">
        <v>3750625109645.1338</v>
      </c>
      <c r="AF84" s="40">
        <v>2890549762428.627</v>
      </c>
      <c r="AG84" s="17" t="s">
        <v>189</v>
      </c>
    </row>
    <row r="85" spans="1:33" x14ac:dyDescent="0.25">
      <c r="A85" s="21" t="s">
        <v>47</v>
      </c>
      <c r="B85" s="12" t="s">
        <v>187</v>
      </c>
      <c r="C85" s="12" t="s">
        <v>147</v>
      </c>
      <c r="D85" s="12" t="s">
        <v>188</v>
      </c>
      <c r="E85" s="12" t="s">
        <v>48</v>
      </c>
      <c r="F85" s="12" t="s">
        <v>40</v>
      </c>
      <c r="G85" s="12" t="s">
        <v>41</v>
      </c>
      <c r="H85" s="12" t="s">
        <v>49</v>
      </c>
      <c r="I85" s="16" t="s">
        <v>497</v>
      </c>
      <c r="J85" s="13">
        <v>1914604746.9022856</v>
      </c>
      <c r="K85" s="13">
        <v>4436246035.3152351</v>
      </c>
      <c r="L85" s="13">
        <v>714489444.71141136</v>
      </c>
      <c r="M85" s="13">
        <v>183494517.1225782</v>
      </c>
      <c r="N85" s="13">
        <v>235829080.28929961</v>
      </c>
      <c r="O85" s="13">
        <v>376461701.98736471</v>
      </c>
      <c r="P85" s="13">
        <v>2132722622.1467972</v>
      </c>
      <c r="Q85" s="13">
        <v>1089673391.9681008</v>
      </c>
      <c r="R85" s="13">
        <v>934343735.23404503</v>
      </c>
      <c r="S85" s="13">
        <v>433770547.91444916</v>
      </c>
      <c r="T85" s="13">
        <v>332894700.77771622</v>
      </c>
      <c r="U85" s="13">
        <v>128302262.91636913</v>
      </c>
      <c r="V85" s="13">
        <v>171556000.73856696</v>
      </c>
      <c r="W85" s="13">
        <v>396553276.2318362</v>
      </c>
      <c r="X85" s="13">
        <v>698384261.08960378</v>
      </c>
      <c r="Y85" s="13">
        <v>1198873715.5385866</v>
      </c>
      <c r="Z85" s="13">
        <v>1642664077.3273067</v>
      </c>
      <c r="AA85" s="13">
        <v>1502339467.840574</v>
      </c>
      <c r="AB85" s="13">
        <v>1790600898.9991126</v>
      </c>
      <c r="AC85" s="13">
        <v>2135694208.0971544</v>
      </c>
      <c r="AD85" s="13">
        <v>3007363466.6357775</v>
      </c>
      <c r="AE85" s="13">
        <v>2880366307.4515452</v>
      </c>
      <c r="AF85" s="40">
        <v>4612019140.1395464</v>
      </c>
      <c r="AG85" s="17" t="s">
        <v>190</v>
      </c>
    </row>
    <row r="86" spans="1:33" x14ac:dyDescent="0.25">
      <c r="A86" s="21" t="s">
        <v>47</v>
      </c>
      <c r="B86" s="12" t="s">
        <v>187</v>
      </c>
      <c r="C86" s="12" t="s">
        <v>147</v>
      </c>
      <c r="D86" s="12" t="s">
        <v>188</v>
      </c>
      <c r="E86" s="12" t="s">
        <v>48</v>
      </c>
      <c r="F86" s="12" t="s">
        <v>40</v>
      </c>
      <c r="G86" s="12" t="s">
        <v>41</v>
      </c>
      <c r="H86" s="12" t="s">
        <v>163</v>
      </c>
      <c r="I86" s="16" t="s">
        <v>497</v>
      </c>
      <c r="J86" s="13">
        <v>39476989000300.969</v>
      </c>
      <c r="K86" s="13">
        <v>34446568001247.801</v>
      </c>
      <c r="L86" s="13">
        <v>45383783998598.469</v>
      </c>
      <c r="M86" s="13">
        <v>47711338001234.648</v>
      </c>
      <c r="N86" s="13">
        <v>44841789999101.609</v>
      </c>
      <c r="O86" s="13">
        <v>46595610658702.867</v>
      </c>
      <c r="P86" s="13">
        <v>46404697999639.289</v>
      </c>
      <c r="Q86" s="13">
        <v>43400340998945.594</v>
      </c>
      <c r="R86" s="13">
        <v>44998029998505.719</v>
      </c>
      <c r="S86" s="13">
        <v>52558588626394.031</v>
      </c>
      <c r="T86" s="13">
        <v>45125185386916.641</v>
      </c>
      <c r="U86" s="13">
        <v>33743859804199.996</v>
      </c>
      <c r="V86" s="13">
        <v>38545603748791.969</v>
      </c>
      <c r="W86" s="13">
        <v>35021812187305.434</v>
      </c>
      <c r="X86" s="13">
        <v>36863041893966.82</v>
      </c>
      <c r="Y86" s="13">
        <v>31856517842948.801</v>
      </c>
      <c r="Z86" s="13">
        <v>20196175811607.867</v>
      </c>
      <c r="AA86" s="13">
        <v>21158921519660.301</v>
      </c>
      <c r="AB86" s="13">
        <v>19896115108979.398</v>
      </c>
      <c r="AC86" s="13">
        <v>20308319638928.602</v>
      </c>
      <c r="AD86" s="13">
        <v>18178154431776.02</v>
      </c>
      <c r="AE86" s="13">
        <v>18101778599726.266</v>
      </c>
      <c r="AF86" s="40">
        <v>21895924202349.301</v>
      </c>
      <c r="AG86" s="17" t="s">
        <v>191</v>
      </c>
    </row>
    <row r="87" spans="1:33" x14ac:dyDescent="0.25">
      <c r="A87" s="21" t="s">
        <v>47</v>
      </c>
      <c r="B87" s="12" t="s">
        <v>187</v>
      </c>
      <c r="C87" s="12" t="s">
        <v>147</v>
      </c>
      <c r="D87" s="12" t="s">
        <v>188</v>
      </c>
      <c r="E87" s="12" t="s">
        <v>48</v>
      </c>
      <c r="F87" s="12" t="s">
        <v>40</v>
      </c>
      <c r="G87" s="12" t="s">
        <v>41</v>
      </c>
      <c r="H87" s="12" t="s">
        <v>68</v>
      </c>
      <c r="I87" s="16" t="s">
        <v>497</v>
      </c>
      <c r="J87" s="13"/>
      <c r="K87" s="13"/>
      <c r="L87" s="13"/>
      <c r="M87" s="13"/>
      <c r="N87" s="13"/>
      <c r="O87" s="13"/>
      <c r="P87" s="13"/>
      <c r="Q87" s="13"/>
      <c r="R87" s="13"/>
      <c r="S87" s="13"/>
      <c r="T87" s="13"/>
      <c r="U87" s="13">
        <v>1190742465000</v>
      </c>
      <c r="V87" s="13">
        <v>22775075651566.145</v>
      </c>
      <c r="W87" s="13">
        <v>21728962178190.461</v>
      </c>
      <c r="X87" s="13">
        <v>21841656182259.738</v>
      </c>
      <c r="Y87" s="13">
        <v>22677390475990.316</v>
      </c>
      <c r="Z87" s="13">
        <v>21699138989965.125</v>
      </c>
      <c r="AA87" s="13">
        <v>20859611106566.832</v>
      </c>
      <c r="AB87" s="13">
        <v>20995773070611.645</v>
      </c>
      <c r="AC87" s="13">
        <v>20384231164240.766</v>
      </c>
      <c r="AD87" s="13">
        <v>20022428349022.531</v>
      </c>
      <c r="AE87" s="13">
        <v>19005854841654.715</v>
      </c>
      <c r="AF87" s="40">
        <v>18231953470463.895</v>
      </c>
      <c r="AG87" s="17" t="s">
        <v>192</v>
      </c>
    </row>
    <row r="88" spans="1:33" x14ac:dyDescent="0.25">
      <c r="A88" s="21" t="s">
        <v>36</v>
      </c>
      <c r="B88" s="12" t="s">
        <v>187</v>
      </c>
      <c r="C88" s="12" t="s">
        <v>147</v>
      </c>
      <c r="D88" s="12" t="s">
        <v>188</v>
      </c>
      <c r="E88" s="12" t="s">
        <v>48</v>
      </c>
      <c r="F88" s="12" t="s">
        <v>40</v>
      </c>
      <c r="G88" s="12" t="s">
        <v>41</v>
      </c>
      <c r="H88" s="12" t="s">
        <v>70</v>
      </c>
      <c r="I88" s="16" t="s">
        <v>497</v>
      </c>
      <c r="J88" s="13"/>
      <c r="K88" s="13"/>
      <c r="L88" s="13"/>
      <c r="M88" s="13">
        <v>245420999999.99997</v>
      </c>
      <c r="N88" s="13"/>
      <c r="O88" s="13"/>
      <c r="P88" s="13"/>
      <c r="Q88" s="13"/>
      <c r="R88" s="13"/>
      <c r="S88" s="13"/>
      <c r="T88" s="13"/>
      <c r="U88" s="13"/>
      <c r="V88" s="13"/>
      <c r="W88" s="13"/>
      <c r="X88" s="13"/>
      <c r="Y88" s="13"/>
      <c r="Z88" s="13"/>
      <c r="AA88" s="13"/>
      <c r="AB88" s="13"/>
      <c r="AC88" s="13"/>
      <c r="AD88" s="13"/>
      <c r="AE88" s="13"/>
      <c r="AF88" s="40"/>
      <c r="AG88" s="17" t="s">
        <v>193</v>
      </c>
    </row>
    <row r="89" spans="1:33" x14ac:dyDescent="0.25">
      <c r="A89" s="21" t="s">
        <v>47</v>
      </c>
      <c r="B89" s="12" t="s">
        <v>187</v>
      </c>
      <c r="C89" s="12" t="s">
        <v>147</v>
      </c>
      <c r="D89" s="12" t="s">
        <v>188</v>
      </c>
      <c r="E89" s="12" t="s">
        <v>48</v>
      </c>
      <c r="F89" s="12" t="s">
        <v>40</v>
      </c>
      <c r="G89" s="12" t="s">
        <v>41</v>
      </c>
      <c r="H89" s="12" t="s">
        <v>72</v>
      </c>
      <c r="I89" s="16" t="s">
        <v>497</v>
      </c>
      <c r="J89" s="13">
        <v>378600000000</v>
      </c>
      <c r="K89" s="13">
        <v>410400000000</v>
      </c>
      <c r="L89" s="13">
        <v>333181999999.99963</v>
      </c>
      <c r="M89" s="13"/>
      <c r="N89" s="13"/>
      <c r="O89" s="13"/>
      <c r="P89" s="13"/>
      <c r="Q89" s="13"/>
      <c r="R89" s="13"/>
      <c r="S89" s="13">
        <v>2157002781748.502</v>
      </c>
      <c r="T89" s="13">
        <v>73869964000</v>
      </c>
      <c r="U89" s="13">
        <v>330181814200</v>
      </c>
      <c r="V89" s="13">
        <v>306470000000</v>
      </c>
      <c r="W89" s="13">
        <v>284610000000</v>
      </c>
      <c r="X89" s="13">
        <v>185880000000</v>
      </c>
      <c r="Y89" s="13">
        <v>313166000000</v>
      </c>
      <c r="Z89" s="13">
        <v>439114000000</v>
      </c>
      <c r="AA89" s="13">
        <v>557375000000</v>
      </c>
      <c r="AB89" s="13">
        <v>502240000000</v>
      </c>
      <c r="AC89" s="13">
        <v>822439999999.99988</v>
      </c>
      <c r="AD89" s="13">
        <v>733824000000</v>
      </c>
      <c r="AE89" s="13">
        <v>727644000000</v>
      </c>
      <c r="AF89" s="40">
        <v>723619000000</v>
      </c>
      <c r="AG89" s="17" t="s">
        <v>194</v>
      </c>
    </row>
    <row r="90" spans="1:33" x14ac:dyDescent="0.25">
      <c r="A90" s="21" t="s">
        <v>36</v>
      </c>
      <c r="B90" s="12" t="s">
        <v>187</v>
      </c>
      <c r="C90" s="12" t="s">
        <v>147</v>
      </c>
      <c r="D90" s="12" t="s">
        <v>188</v>
      </c>
      <c r="E90" s="12" t="s">
        <v>48</v>
      </c>
      <c r="F90" s="12" t="s">
        <v>40</v>
      </c>
      <c r="G90" s="12" t="s">
        <v>41</v>
      </c>
      <c r="H90" s="12" t="s">
        <v>52</v>
      </c>
      <c r="I90" s="16" t="s">
        <v>497</v>
      </c>
      <c r="J90" s="13">
        <v>3409283142821.0649</v>
      </c>
      <c r="K90" s="13">
        <v>6564663293055.8311</v>
      </c>
      <c r="L90" s="13">
        <v>680264786599.03101</v>
      </c>
      <c r="M90" s="13">
        <v>777290409807.63293</v>
      </c>
      <c r="N90" s="13">
        <v>678552395882.4928</v>
      </c>
      <c r="O90" s="13">
        <v>619495075402.85718</v>
      </c>
      <c r="P90" s="13">
        <v>467644686451.71869</v>
      </c>
      <c r="Q90" s="13">
        <v>262755331385.64865</v>
      </c>
      <c r="R90" s="13">
        <v>315723785405.14874</v>
      </c>
      <c r="S90" s="13">
        <v>219771388975.89459</v>
      </c>
      <c r="T90" s="13">
        <v>224261435128.11685</v>
      </c>
      <c r="U90" s="13">
        <v>38114887313.067139</v>
      </c>
      <c r="V90" s="13">
        <v>31278915418.531693</v>
      </c>
      <c r="W90" s="13">
        <v>23769249042.567184</v>
      </c>
      <c r="X90" s="13">
        <v>37131783117.277252</v>
      </c>
      <c r="Y90" s="13">
        <v>33757996710.447681</v>
      </c>
      <c r="Z90" s="13">
        <v>35565219591.235626</v>
      </c>
      <c r="AA90" s="13">
        <v>30814374246.765766</v>
      </c>
      <c r="AB90" s="13">
        <v>34629621249.711731</v>
      </c>
      <c r="AC90" s="13">
        <v>33046319030.082031</v>
      </c>
      <c r="AD90" s="13">
        <v>34600183712.581703</v>
      </c>
      <c r="AE90" s="13">
        <v>29092871294.32465</v>
      </c>
      <c r="AF90" s="40">
        <v>39873907766.556236</v>
      </c>
      <c r="AG90" s="17" t="s">
        <v>195</v>
      </c>
    </row>
    <row r="91" spans="1:33" x14ac:dyDescent="0.25">
      <c r="A91" s="21" t="s">
        <v>36</v>
      </c>
      <c r="B91" s="12" t="s">
        <v>187</v>
      </c>
      <c r="C91" s="12" t="s">
        <v>147</v>
      </c>
      <c r="D91" s="12" t="s">
        <v>188</v>
      </c>
      <c r="E91" s="12" t="s">
        <v>48</v>
      </c>
      <c r="F91" s="12" t="s">
        <v>40</v>
      </c>
      <c r="G91" s="12" t="s">
        <v>41</v>
      </c>
      <c r="H91" s="12" t="s">
        <v>75</v>
      </c>
      <c r="I91" s="16" t="s">
        <v>497</v>
      </c>
      <c r="J91" s="13"/>
      <c r="K91" s="13"/>
      <c r="L91" s="13">
        <v>482999999.98320001</v>
      </c>
      <c r="M91" s="13">
        <v>21571999999.884598</v>
      </c>
      <c r="N91" s="13">
        <v>305520000006.27277</v>
      </c>
      <c r="O91" s="13">
        <v>495965270007.31891</v>
      </c>
      <c r="P91" s="13">
        <v>593383999979.70874</v>
      </c>
      <c r="Q91" s="13">
        <v>358034999987.12543</v>
      </c>
      <c r="R91" s="13">
        <v>139192000004.54282</v>
      </c>
      <c r="S91" s="13">
        <v>161024485476.19043</v>
      </c>
      <c r="T91" s="13">
        <v>152875697785.71457</v>
      </c>
      <c r="U91" s="13">
        <v>89149545000</v>
      </c>
      <c r="V91" s="13">
        <v>168231330000.00003</v>
      </c>
      <c r="W91" s="13">
        <v>41082636000</v>
      </c>
      <c r="X91" s="13">
        <v>109877477039.99998</v>
      </c>
      <c r="Y91" s="13">
        <v>329833089030.00006</v>
      </c>
      <c r="Z91" s="13">
        <v>83580260969.999985</v>
      </c>
      <c r="AA91" s="13">
        <v>29112999849.390003</v>
      </c>
      <c r="AB91" s="13">
        <v>64134022928.999992</v>
      </c>
      <c r="AC91" s="13">
        <v>65992332063.999992</v>
      </c>
      <c r="AD91" s="13">
        <v>71797821493</v>
      </c>
      <c r="AE91" s="13">
        <v>123152057857.00002</v>
      </c>
      <c r="AF91" s="40">
        <v>483345900000.00012</v>
      </c>
      <c r="AG91" s="17" t="s">
        <v>196</v>
      </c>
    </row>
    <row r="92" spans="1:33" x14ac:dyDescent="0.25">
      <c r="A92" s="21" t="s">
        <v>36</v>
      </c>
      <c r="B92" s="12" t="s">
        <v>187</v>
      </c>
      <c r="C92" s="12" t="s">
        <v>147</v>
      </c>
      <c r="D92" s="12" t="s">
        <v>188</v>
      </c>
      <c r="E92" s="12" t="s">
        <v>48</v>
      </c>
      <c r="F92" s="12" t="s">
        <v>40</v>
      </c>
      <c r="G92" s="12" t="s">
        <v>41</v>
      </c>
      <c r="H92" s="12" t="s">
        <v>58</v>
      </c>
      <c r="I92" s="16" t="s">
        <v>497</v>
      </c>
      <c r="J92" s="13"/>
      <c r="K92" s="13"/>
      <c r="L92" s="13">
        <v>11198000000.313</v>
      </c>
      <c r="M92" s="13">
        <v>16202000000.575621</v>
      </c>
      <c r="N92" s="13"/>
      <c r="O92" s="13"/>
      <c r="P92" s="13"/>
      <c r="Q92" s="13"/>
      <c r="R92" s="13"/>
      <c r="S92" s="13">
        <v>64059171523.809441</v>
      </c>
      <c r="T92" s="13">
        <v>69112583380.952286</v>
      </c>
      <c r="U92" s="13"/>
      <c r="V92" s="13"/>
      <c r="W92" s="13"/>
      <c r="X92" s="13"/>
      <c r="Y92" s="13"/>
      <c r="Z92" s="13"/>
      <c r="AA92" s="13"/>
      <c r="AB92" s="13"/>
      <c r="AC92" s="13"/>
      <c r="AD92" s="13"/>
      <c r="AE92" s="13"/>
      <c r="AF92" s="40"/>
      <c r="AG92" s="17" t="s">
        <v>197</v>
      </c>
    </row>
    <row r="93" spans="1:33" x14ac:dyDescent="0.25">
      <c r="A93" s="21" t="s">
        <v>47</v>
      </c>
      <c r="B93" s="12" t="s">
        <v>187</v>
      </c>
      <c r="C93" s="12" t="s">
        <v>147</v>
      </c>
      <c r="D93" s="12" t="s">
        <v>188</v>
      </c>
      <c r="E93" s="12" t="s">
        <v>48</v>
      </c>
      <c r="F93" s="12" t="s">
        <v>40</v>
      </c>
      <c r="G93" s="12" t="s">
        <v>41</v>
      </c>
      <c r="H93" s="12" t="s">
        <v>78</v>
      </c>
      <c r="I93" s="16" t="s">
        <v>497</v>
      </c>
      <c r="J93" s="13">
        <v>17720563999999.98</v>
      </c>
      <c r="K93" s="13">
        <v>18268256999999.98</v>
      </c>
      <c r="L93" s="13">
        <v>15301513999999.998</v>
      </c>
      <c r="M93" s="13">
        <v>15099446999999.998</v>
      </c>
      <c r="N93" s="13">
        <v>16616483000000.018</v>
      </c>
      <c r="O93" s="13">
        <v>15702987239999.992</v>
      </c>
      <c r="P93" s="13">
        <v>18070541999999.992</v>
      </c>
      <c r="Q93" s="13">
        <v>16969263000000.012</v>
      </c>
      <c r="R93" s="13">
        <v>17589931999999.992</v>
      </c>
      <c r="S93" s="13">
        <v>19434119321337.785</v>
      </c>
      <c r="T93" s="13">
        <v>20281674511965.586</v>
      </c>
      <c r="U93" s="13">
        <v>32837586057242</v>
      </c>
      <c r="V93" s="13">
        <v>324937000000</v>
      </c>
      <c r="W93" s="13">
        <v>587755000000</v>
      </c>
      <c r="X93" s="13">
        <v>1622043000000</v>
      </c>
      <c r="Y93" s="13">
        <v>706477000000</v>
      </c>
      <c r="Z93" s="13">
        <v>621770000000</v>
      </c>
      <c r="AA93" s="13">
        <v>855469000000.00012</v>
      </c>
      <c r="AB93" s="13">
        <v>574164000000</v>
      </c>
      <c r="AC93" s="13">
        <v>502712000000</v>
      </c>
      <c r="AD93" s="13">
        <v>728229000000</v>
      </c>
      <c r="AE93" s="13">
        <v>732841000000</v>
      </c>
      <c r="AF93" s="40">
        <v>749123000000</v>
      </c>
      <c r="AG93" s="17" t="s">
        <v>198</v>
      </c>
    </row>
    <row r="94" spans="1:33" x14ac:dyDescent="0.25">
      <c r="A94" s="21" t="s">
        <v>172</v>
      </c>
      <c r="B94" s="12" t="s">
        <v>187</v>
      </c>
      <c r="C94" s="12" t="s">
        <v>147</v>
      </c>
      <c r="D94" s="12" t="s">
        <v>188</v>
      </c>
      <c r="E94" s="12" t="s">
        <v>48</v>
      </c>
      <c r="F94" s="12" t="s">
        <v>40</v>
      </c>
      <c r="G94" s="12" t="s">
        <v>41</v>
      </c>
      <c r="H94" s="12" t="s">
        <v>173</v>
      </c>
      <c r="I94" s="16" t="s">
        <v>497</v>
      </c>
      <c r="J94" s="13">
        <v>7971579999977.9199</v>
      </c>
      <c r="K94" s="13">
        <v>8080414999973.3184</v>
      </c>
      <c r="L94" s="13">
        <v>8295103999985.2041</v>
      </c>
      <c r="M94" s="13">
        <v>3529541999989.1372</v>
      </c>
      <c r="N94" s="13">
        <v>3498192000009.3413</v>
      </c>
      <c r="O94" s="13">
        <v>2889216839986.9243</v>
      </c>
      <c r="P94" s="13">
        <v>3406398000005.0278</v>
      </c>
      <c r="Q94" s="13">
        <v>3557533999932.4829</v>
      </c>
      <c r="R94" s="13">
        <v>3339734999988.0239</v>
      </c>
      <c r="S94" s="13">
        <v>7449568760991.4395</v>
      </c>
      <c r="T94" s="13">
        <v>7304403480041.0537</v>
      </c>
      <c r="U94" s="13">
        <v>8201576050000</v>
      </c>
      <c r="V94" s="13">
        <v>8390271764096.1943</v>
      </c>
      <c r="W94" s="13">
        <v>8425753033681.5977</v>
      </c>
      <c r="X94" s="13">
        <v>8522982797352.5781</v>
      </c>
      <c r="Y94" s="13">
        <v>8541101347209.5605</v>
      </c>
      <c r="Z94" s="13">
        <v>8294898859127.7666</v>
      </c>
      <c r="AA94" s="13">
        <v>8026818149412.3994</v>
      </c>
      <c r="AB94" s="13">
        <v>7291233457025.7637</v>
      </c>
      <c r="AC94" s="13">
        <v>6818818360880.001</v>
      </c>
      <c r="AD94" s="13">
        <v>6767782331280.001</v>
      </c>
      <c r="AE94" s="13">
        <v>6422472441120.001</v>
      </c>
      <c r="AF94" s="40">
        <v>6577339225320</v>
      </c>
      <c r="AG94" s="17" t="s">
        <v>199</v>
      </c>
    </row>
    <row r="95" spans="1:33" x14ac:dyDescent="0.25">
      <c r="A95" s="21" t="s">
        <v>36</v>
      </c>
      <c r="B95" s="12" t="s">
        <v>187</v>
      </c>
      <c r="C95" s="12" t="s">
        <v>147</v>
      </c>
      <c r="D95" s="12" t="s">
        <v>188</v>
      </c>
      <c r="E95" s="12" t="s">
        <v>48</v>
      </c>
      <c r="F95" s="12" t="s">
        <v>40</v>
      </c>
      <c r="G95" s="12" t="s">
        <v>41</v>
      </c>
      <c r="H95" s="12" t="s">
        <v>42</v>
      </c>
      <c r="I95" s="16" t="s">
        <v>497</v>
      </c>
      <c r="J95" s="13">
        <v>569225435026825.38</v>
      </c>
      <c r="K95" s="13">
        <v>677369348014293.38</v>
      </c>
      <c r="L95" s="13">
        <v>402756412992810.81</v>
      </c>
      <c r="M95" s="13">
        <v>405872168017864.38</v>
      </c>
      <c r="N95" s="13">
        <v>469973480008556.06</v>
      </c>
      <c r="O95" s="13">
        <v>386145339042947.63</v>
      </c>
      <c r="P95" s="13">
        <v>444093441003874.38</v>
      </c>
      <c r="Q95" s="13">
        <v>495173017992536.81</v>
      </c>
      <c r="R95" s="13">
        <v>495158983020246.25</v>
      </c>
      <c r="S95" s="13">
        <v>453999033409776.06</v>
      </c>
      <c r="T95" s="13">
        <v>375608958217046.94</v>
      </c>
      <c r="U95" s="13">
        <v>247177293667974.38</v>
      </c>
      <c r="V95" s="13">
        <v>423240034764810.75</v>
      </c>
      <c r="W95" s="13">
        <v>404974809156546</v>
      </c>
      <c r="X95" s="13">
        <v>414489399438816.5</v>
      </c>
      <c r="Y95" s="13">
        <v>400909731193914.88</v>
      </c>
      <c r="Z95" s="13">
        <v>290622977726620.44</v>
      </c>
      <c r="AA95" s="13">
        <v>258872800202965.75</v>
      </c>
      <c r="AB95" s="13">
        <v>277988897495861.78</v>
      </c>
      <c r="AC95" s="13">
        <v>268875557713528.72</v>
      </c>
      <c r="AD95" s="13">
        <v>321666493374092.5</v>
      </c>
      <c r="AE95" s="13">
        <v>346776778749154</v>
      </c>
      <c r="AF95" s="40">
        <v>348140493045902</v>
      </c>
      <c r="AG95" s="17" t="s">
        <v>200</v>
      </c>
    </row>
    <row r="96" spans="1:33" x14ac:dyDescent="0.25">
      <c r="A96" s="21" t="s">
        <v>36</v>
      </c>
      <c r="B96" s="12" t="s">
        <v>187</v>
      </c>
      <c r="C96" s="12" t="s">
        <v>147</v>
      </c>
      <c r="D96" s="12" t="s">
        <v>188</v>
      </c>
      <c r="E96" s="12" t="s">
        <v>48</v>
      </c>
      <c r="F96" s="12" t="s">
        <v>40</v>
      </c>
      <c r="G96" s="12" t="s">
        <v>41</v>
      </c>
      <c r="H96" s="12" t="s">
        <v>176</v>
      </c>
      <c r="I96" s="16" t="s">
        <v>497</v>
      </c>
      <c r="J96" s="13">
        <v>9091336999965.75</v>
      </c>
      <c r="K96" s="13">
        <v>9384210000069.75</v>
      </c>
      <c r="L96" s="13">
        <v>9082730999896.9961</v>
      </c>
      <c r="M96" s="13">
        <v>11314735000068.857</v>
      </c>
      <c r="N96" s="13">
        <v>11747910000179.35</v>
      </c>
      <c r="O96" s="13">
        <v>11975160109979.449</v>
      </c>
      <c r="P96" s="13">
        <v>12099381999993.191</v>
      </c>
      <c r="Q96" s="13">
        <v>12622263999993.594</v>
      </c>
      <c r="R96" s="13">
        <v>11076584000088.035</v>
      </c>
      <c r="S96" s="13">
        <v>12419949066000.02</v>
      </c>
      <c r="T96" s="13">
        <v>11736130000000.004</v>
      </c>
      <c r="U96" s="13">
        <v>8438740199999.999</v>
      </c>
      <c r="V96" s="13">
        <v>942046675129.38196</v>
      </c>
      <c r="W96" s="13"/>
      <c r="X96" s="13"/>
      <c r="Y96" s="13"/>
      <c r="Z96" s="13"/>
      <c r="AA96" s="13"/>
      <c r="AB96" s="13"/>
      <c r="AC96" s="13"/>
      <c r="AD96" s="13"/>
      <c r="AE96" s="13"/>
      <c r="AF96" s="40"/>
      <c r="AG96" s="17" t="s">
        <v>201</v>
      </c>
    </row>
    <row r="97" spans="1:33" x14ac:dyDescent="0.25">
      <c r="A97" s="21" t="s">
        <v>36</v>
      </c>
      <c r="B97" s="12" t="s">
        <v>187</v>
      </c>
      <c r="C97" s="12" t="s">
        <v>147</v>
      </c>
      <c r="D97" s="12" t="s">
        <v>188</v>
      </c>
      <c r="E97" s="12" t="s">
        <v>48</v>
      </c>
      <c r="F97" s="12" t="s">
        <v>40</v>
      </c>
      <c r="G97" s="12" t="s">
        <v>41</v>
      </c>
      <c r="H97" s="12" t="s">
        <v>81</v>
      </c>
      <c r="I97" s="16" t="s">
        <v>497</v>
      </c>
      <c r="J97" s="13"/>
      <c r="K97" s="13"/>
      <c r="L97" s="13"/>
      <c r="M97" s="13"/>
      <c r="N97" s="13"/>
      <c r="O97" s="13"/>
      <c r="P97" s="13"/>
      <c r="Q97" s="13"/>
      <c r="R97" s="13"/>
      <c r="S97" s="13">
        <v>21097035314.285709</v>
      </c>
      <c r="T97" s="13">
        <v>33861697451.809544</v>
      </c>
      <c r="U97" s="13">
        <v>26151948982.126507</v>
      </c>
      <c r="V97" s="13">
        <v>26253115199.999996</v>
      </c>
      <c r="W97" s="13">
        <v>28628809461.200001</v>
      </c>
      <c r="X97" s="13">
        <v>29392153619.359997</v>
      </c>
      <c r="Y97" s="13">
        <v>28339506744.000008</v>
      </c>
      <c r="Z97" s="13">
        <v>26382171326</v>
      </c>
      <c r="AA97" s="13">
        <v>18959355037.799999</v>
      </c>
      <c r="AB97" s="13">
        <v>29070524365.999996</v>
      </c>
      <c r="AC97" s="13">
        <v>17067941795.999998</v>
      </c>
      <c r="AD97" s="13">
        <v>25482790945.999996</v>
      </c>
      <c r="AE97" s="13">
        <v>22107683950.000004</v>
      </c>
      <c r="AF97" s="40">
        <v>26242293780</v>
      </c>
      <c r="AG97" s="17" t="s">
        <v>202</v>
      </c>
    </row>
    <row r="98" spans="1:33" x14ac:dyDescent="0.25">
      <c r="A98" s="21" t="s">
        <v>172</v>
      </c>
      <c r="B98" s="12" t="s">
        <v>187</v>
      </c>
      <c r="C98" s="12" t="s">
        <v>147</v>
      </c>
      <c r="D98" s="12" t="s">
        <v>188</v>
      </c>
      <c r="E98" s="12" t="s">
        <v>48</v>
      </c>
      <c r="F98" s="12" t="s">
        <v>40</v>
      </c>
      <c r="G98" s="12" t="s">
        <v>41</v>
      </c>
      <c r="H98" s="12" t="s">
        <v>179</v>
      </c>
      <c r="I98" s="16" t="s">
        <v>497</v>
      </c>
      <c r="J98" s="13">
        <v>1432375000000</v>
      </c>
      <c r="K98" s="13"/>
      <c r="L98" s="13"/>
      <c r="M98" s="13"/>
      <c r="N98" s="13">
        <v>572303999998.13037</v>
      </c>
      <c r="O98" s="13">
        <v>571272300006.47583</v>
      </c>
      <c r="P98" s="13">
        <v>522366999991.61584</v>
      </c>
      <c r="Q98" s="13">
        <v>5753921000023.6475</v>
      </c>
      <c r="R98" s="13">
        <v>640662000012.25928</v>
      </c>
      <c r="S98" s="13">
        <v>509835309999.99884</v>
      </c>
      <c r="T98" s="13"/>
      <c r="U98" s="13">
        <v>3300957530076</v>
      </c>
      <c r="V98" s="13">
        <v>1603123908640.9978</v>
      </c>
      <c r="W98" s="13">
        <v>2274779762964.6143</v>
      </c>
      <c r="X98" s="13">
        <v>2049078267836.582</v>
      </c>
      <c r="Y98" s="13">
        <v>1755917080774.2766</v>
      </c>
      <c r="Z98" s="13">
        <v>163738446853.84012</v>
      </c>
      <c r="AA98" s="13">
        <v>105746038088.30698</v>
      </c>
      <c r="AB98" s="13">
        <v>39872075539.021782</v>
      </c>
      <c r="AC98" s="13">
        <v>103015521860.06139</v>
      </c>
      <c r="AD98" s="13">
        <v>115662419194.46603</v>
      </c>
      <c r="AE98" s="13">
        <v>20476212290.368481</v>
      </c>
      <c r="AF98" s="40">
        <v>1812427426.6543455</v>
      </c>
      <c r="AG98" s="17" t="s">
        <v>203</v>
      </c>
    </row>
    <row r="99" spans="1:33" x14ac:dyDescent="0.25">
      <c r="A99" s="21" t="s">
        <v>47</v>
      </c>
      <c r="B99" s="12" t="s">
        <v>187</v>
      </c>
      <c r="C99" s="12" t="s">
        <v>147</v>
      </c>
      <c r="D99" s="12" t="s">
        <v>188</v>
      </c>
      <c r="E99" s="12" t="s">
        <v>48</v>
      </c>
      <c r="F99" s="12" t="s">
        <v>40</v>
      </c>
      <c r="G99" s="12" t="s">
        <v>41</v>
      </c>
      <c r="H99" s="12" t="s">
        <v>61</v>
      </c>
      <c r="I99" s="16" t="s">
        <v>497</v>
      </c>
      <c r="J99" s="13"/>
      <c r="K99" s="13"/>
      <c r="L99" s="13"/>
      <c r="M99" s="13"/>
      <c r="N99" s="13"/>
      <c r="O99" s="13"/>
      <c r="P99" s="13"/>
      <c r="Q99" s="13"/>
      <c r="R99" s="13"/>
      <c r="S99" s="13"/>
      <c r="T99" s="13">
        <v>121498575.62923437</v>
      </c>
      <c r="U99" s="13">
        <v>18455824.016487118</v>
      </c>
      <c r="V99" s="13">
        <v>75703562.049374849</v>
      </c>
      <c r="W99" s="13">
        <v>774151557.20097983</v>
      </c>
      <c r="X99" s="13">
        <v>1179810281.6331489</v>
      </c>
      <c r="Y99" s="13">
        <v>1565839686.0137277</v>
      </c>
      <c r="Z99" s="13">
        <v>2571074729.4370666</v>
      </c>
      <c r="AA99" s="13">
        <v>2968672505.3936596</v>
      </c>
      <c r="AB99" s="13">
        <v>3724079681.8891635</v>
      </c>
      <c r="AC99" s="13">
        <v>6237397521.8208199</v>
      </c>
      <c r="AD99" s="13">
        <v>6647950820.7825193</v>
      </c>
      <c r="AE99" s="13">
        <v>9344050398.2238007</v>
      </c>
      <c r="AF99" s="40">
        <v>22616458893.30423</v>
      </c>
      <c r="AG99" s="17" t="s">
        <v>204</v>
      </c>
    </row>
    <row r="100" spans="1:33" x14ac:dyDescent="0.25">
      <c r="A100" s="21" t="s">
        <v>36</v>
      </c>
      <c r="B100" s="12" t="s">
        <v>187</v>
      </c>
      <c r="C100" s="12" t="s">
        <v>147</v>
      </c>
      <c r="D100" s="12" t="s">
        <v>188</v>
      </c>
      <c r="E100" s="12" t="s">
        <v>48</v>
      </c>
      <c r="F100" s="12" t="s">
        <v>40</v>
      </c>
      <c r="G100" s="12" t="s">
        <v>41</v>
      </c>
      <c r="H100" s="12" t="s">
        <v>127</v>
      </c>
      <c r="I100" s="16" t="s">
        <v>497</v>
      </c>
      <c r="J100" s="13">
        <v>362435999999.99884</v>
      </c>
      <c r="K100" s="13">
        <v>555943000007.78442</v>
      </c>
      <c r="L100" s="13">
        <v>257146000004.6683</v>
      </c>
      <c r="M100" s="13">
        <v>47074000000.445465</v>
      </c>
      <c r="N100" s="13"/>
      <c r="O100" s="13">
        <v>23801790000.62178</v>
      </c>
      <c r="P100" s="13">
        <v>21685999999.359779</v>
      </c>
      <c r="Q100" s="13">
        <v>6555000000.2109003</v>
      </c>
      <c r="R100" s="13"/>
      <c r="S100" s="13"/>
      <c r="T100" s="13"/>
      <c r="U100" s="13"/>
      <c r="V100" s="13"/>
      <c r="W100" s="13"/>
      <c r="X100" s="13"/>
      <c r="Y100" s="13"/>
      <c r="Z100" s="13"/>
      <c r="AA100" s="13"/>
      <c r="AB100" s="13"/>
      <c r="AC100" s="13"/>
      <c r="AD100" s="13"/>
      <c r="AE100" s="13"/>
      <c r="AF100" s="40"/>
      <c r="AG100" s="17" t="s">
        <v>205</v>
      </c>
    </row>
    <row r="101" spans="1:33" x14ac:dyDescent="0.25">
      <c r="A101" s="21" t="s">
        <v>36</v>
      </c>
      <c r="B101" s="12" t="s">
        <v>187</v>
      </c>
      <c r="C101" s="12" t="s">
        <v>147</v>
      </c>
      <c r="D101" s="12" t="s">
        <v>188</v>
      </c>
      <c r="E101" s="12" t="s">
        <v>48</v>
      </c>
      <c r="F101" s="12" t="s">
        <v>40</v>
      </c>
      <c r="G101" s="12" t="s">
        <v>41</v>
      </c>
      <c r="H101" s="12" t="s">
        <v>185</v>
      </c>
      <c r="I101" s="16" t="s">
        <v>497</v>
      </c>
      <c r="J101" s="13">
        <v>186352999999.99994</v>
      </c>
      <c r="K101" s="13">
        <v>1249999999.9552801</v>
      </c>
      <c r="L101" s="13"/>
      <c r="M101" s="13"/>
      <c r="N101" s="13"/>
      <c r="O101" s="13"/>
      <c r="P101" s="13"/>
      <c r="Q101" s="13"/>
      <c r="R101" s="13">
        <v>1355999999.9981821</v>
      </c>
      <c r="S101" s="13"/>
      <c r="T101" s="13"/>
      <c r="U101" s="13"/>
      <c r="V101" s="13"/>
      <c r="W101" s="13"/>
      <c r="X101" s="13"/>
      <c r="Y101" s="13"/>
      <c r="Z101" s="13"/>
      <c r="AA101" s="13"/>
      <c r="AB101" s="13"/>
      <c r="AC101" s="13"/>
      <c r="AD101" s="13"/>
      <c r="AE101" s="13"/>
      <c r="AF101" s="40"/>
      <c r="AG101" s="17" t="s">
        <v>206</v>
      </c>
    </row>
    <row r="102" spans="1:33" x14ac:dyDescent="0.25">
      <c r="A102" s="21" t="s">
        <v>47</v>
      </c>
      <c r="B102" s="12" t="s">
        <v>187</v>
      </c>
      <c r="C102" s="12" t="s">
        <v>147</v>
      </c>
      <c r="D102" s="12" t="s">
        <v>207</v>
      </c>
      <c r="E102" s="12" t="s">
        <v>48</v>
      </c>
      <c r="F102" s="12" t="s">
        <v>40</v>
      </c>
      <c r="G102" s="12" t="s">
        <v>41</v>
      </c>
      <c r="H102" s="12" t="s">
        <v>49</v>
      </c>
      <c r="I102" s="16" t="s">
        <v>497</v>
      </c>
      <c r="J102" s="13">
        <v>956476318.50076842</v>
      </c>
      <c r="K102" s="13">
        <v>949003198.61810184</v>
      </c>
      <c r="L102" s="13">
        <v>652334668.76522636</v>
      </c>
      <c r="M102" s="13">
        <v>164102642.99086246</v>
      </c>
      <c r="N102" s="13">
        <v>232457685.34625784</v>
      </c>
      <c r="O102" s="13">
        <v>464726104.3273083</v>
      </c>
      <c r="P102" s="13">
        <v>3114719211.4972153</v>
      </c>
      <c r="Q102" s="13">
        <v>2907218819.387794</v>
      </c>
      <c r="R102" s="13">
        <v>2034171016.6943114</v>
      </c>
      <c r="S102" s="13">
        <v>1171306444.3958454</v>
      </c>
      <c r="T102" s="13">
        <v>616638085.10992551</v>
      </c>
      <c r="U102" s="13">
        <v>158162037.38523266</v>
      </c>
      <c r="V102" s="13">
        <v>1932292505.2599947</v>
      </c>
      <c r="W102" s="13">
        <v>5437566834.1721306</v>
      </c>
      <c r="X102" s="13">
        <v>6159905304.1896896</v>
      </c>
      <c r="Y102" s="13">
        <v>11868983026.064524</v>
      </c>
      <c r="Z102" s="13">
        <v>23167005343.679138</v>
      </c>
      <c r="AA102" s="13">
        <v>18459123831.732647</v>
      </c>
      <c r="AB102" s="13">
        <v>16830408043.733257</v>
      </c>
      <c r="AC102" s="13">
        <v>19195608949.019283</v>
      </c>
      <c r="AD102" s="13">
        <v>21629081676.663048</v>
      </c>
      <c r="AE102" s="13">
        <v>25931485800.121754</v>
      </c>
      <c r="AF102" s="40">
        <v>24061318386.951385</v>
      </c>
      <c r="AG102" s="17" t="s">
        <v>208</v>
      </c>
    </row>
    <row r="103" spans="1:33" x14ac:dyDescent="0.25">
      <c r="A103" s="21" t="s">
        <v>47</v>
      </c>
      <c r="B103" s="12" t="s">
        <v>187</v>
      </c>
      <c r="C103" s="12" t="s">
        <v>147</v>
      </c>
      <c r="D103" s="12" t="s">
        <v>207</v>
      </c>
      <c r="E103" s="12" t="s">
        <v>48</v>
      </c>
      <c r="F103" s="12" t="s">
        <v>40</v>
      </c>
      <c r="G103" s="12" t="s">
        <v>41</v>
      </c>
      <c r="H103" s="12" t="s">
        <v>163</v>
      </c>
      <c r="I103" s="16" t="s">
        <v>497</v>
      </c>
      <c r="J103" s="13">
        <v>1386000000000</v>
      </c>
      <c r="K103" s="13"/>
      <c r="L103" s="13"/>
      <c r="M103" s="13"/>
      <c r="N103" s="13"/>
      <c r="O103" s="13"/>
      <c r="P103" s="13"/>
      <c r="Q103" s="13"/>
      <c r="R103" s="13"/>
      <c r="S103" s="13"/>
      <c r="T103" s="13"/>
      <c r="U103" s="13"/>
      <c r="V103" s="13">
        <v>704992710000.00012</v>
      </c>
      <c r="W103" s="13">
        <v>234908355215.94293</v>
      </c>
      <c r="X103" s="13">
        <v>4001439566809.708</v>
      </c>
      <c r="Y103" s="13">
        <v>4217244000000</v>
      </c>
      <c r="Z103" s="13">
        <v>5405000450000</v>
      </c>
      <c r="AA103" s="13">
        <v>3117802520000</v>
      </c>
      <c r="AB103" s="13">
        <v>3991187930000</v>
      </c>
      <c r="AC103" s="13">
        <v>3716172809999.9995</v>
      </c>
      <c r="AD103" s="13">
        <v>3876591150000.0005</v>
      </c>
      <c r="AE103" s="13">
        <v>4181711810000.0005</v>
      </c>
      <c r="AF103" s="40">
        <v>3906418870000</v>
      </c>
      <c r="AG103" s="17" t="s">
        <v>209</v>
      </c>
    </row>
    <row r="104" spans="1:33" x14ac:dyDescent="0.25">
      <c r="A104" s="21" t="s">
        <v>47</v>
      </c>
      <c r="B104" s="12" t="s">
        <v>187</v>
      </c>
      <c r="C104" s="12" t="s">
        <v>147</v>
      </c>
      <c r="D104" s="12" t="s">
        <v>207</v>
      </c>
      <c r="E104" s="12" t="s">
        <v>48</v>
      </c>
      <c r="F104" s="12" t="s">
        <v>40</v>
      </c>
      <c r="G104" s="12" t="s">
        <v>41</v>
      </c>
      <c r="H104" s="12" t="s">
        <v>68</v>
      </c>
      <c r="I104" s="16" t="s">
        <v>497</v>
      </c>
      <c r="J104" s="13"/>
      <c r="K104" s="13"/>
      <c r="L104" s="13"/>
      <c r="M104" s="13"/>
      <c r="N104" s="13"/>
      <c r="O104" s="13"/>
      <c r="P104" s="13"/>
      <c r="Q104" s="13"/>
      <c r="R104" s="13"/>
      <c r="S104" s="13"/>
      <c r="T104" s="13"/>
      <c r="U104" s="13">
        <v>4889334763249.2158</v>
      </c>
      <c r="V104" s="13">
        <v>2324016554291.3296</v>
      </c>
      <c r="W104" s="13">
        <v>2266341060424</v>
      </c>
      <c r="X104" s="13">
        <v>2280117214512.46</v>
      </c>
      <c r="Y104" s="13">
        <v>2232374622055</v>
      </c>
      <c r="Z104" s="13">
        <v>2150696572740.0005</v>
      </c>
      <c r="AA104" s="13">
        <v>2034675804547</v>
      </c>
      <c r="AB104" s="13">
        <v>1544147515915</v>
      </c>
      <c r="AC104" s="13">
        <v>1104174912436</v>
      </c>
      <c r="AD104" s="13">
        <v>1201873720620</v>
      </c>
      <c r="AE104" s="13">
        <v>1143044148283</v>
      </c>
      <c r="AF104" s="40">
        <v>815240396262.00012</v>
      </c>
      <c r="AG104" s="17" t="s">
        <v>210</v>
      </c>
    </row>
    <row r="105" spans="1:33" x14ac:dyDescent="0.25">
      <c r="A105" s="21" t="s">
        <v>47</v>
      </c>
      <c r="B105" s="12" t="s">
        <v>187</v>
      </c>
      <c r="C105" s="12" t="s">
        <v>147</v>
      </c>
      <c r="D105" s="12" t="s">
        <v>207</v>
      </c>
      <c r="E105" s="12" t="s">
        <v>48</v>
      </c>
      <c r="F105" s="12" t="s">
        <v>40</v>
      </c>
      <c r="G105" s="12" t="s">
        <v>41</v>
      </c>
      <c r="H105" s="12" t="s">
        <v>72</v>
      </c>
      <c r="I105" s="16" t="s">
        <v>497</v>
      </c>
      <c r="J105" s="13"/>
      <c r="K105" s="13">
        <v>1262821000000.0007</v>
      </c>
      <c r="L105" s="13">
        <v>1407759707091.7056</v>
      </c>
      <c r="M105" s="13">
        <v>2221053000000.0015</v>
      </c>
      <c r="N105" s="13">
        <v>1672507999999.9995</v>
      </c>
      <c r="O105" s="13">
        <v>2185291529999.9993</v>
      </c>
      <c r="P105" s="13">
        <v>2208250999999.9985</v>
      </c>
      <c r="Q105" s="13">
        <v>2223073000000.0005</v>
      </c>
      <c r="R105" s="13">
        <v>2205940999999.998</v>
      </c>
      <c r="S105" s="13">
        <v>3260234756982.0005</v>
      </c>
      <c r="T105" s="13">
        <v>2862278102794.2017</v>
      </c>
      <c r="U105" s="13">
        <v>288383093204.62378</v>
      </c>
      <c r="V105" s="13"/>
      <c r="W105" s="13"/>
      <c r="X105" s="13"/>
      <c r="Y105" s="13"/>
      <c r="Z105" s="13"/>
      <c r="AA105" s="13"/>
      <c r="AB105" s="13"/>
      <c r="AC105" s="13"/>
      <c r="AD105" s="13"/>
      <c r="AE105" s="13"/>
      <c r="AF105" s="40"/>
      <c r="AG105" s="17" t="s">
        <v>211</v>
      </c>
    </row>
    <row r="106" spans="1:33" x14ac:dyDescent="0.25">
      <c r="A106" s="21" t="s">
        <v>36</v>
      </c>
      <c r="B106" s="12" t="s">
        <v>187</v>
      </c>
      <c r="C106" s="12" t="s">
        <v>147</v>
      </c>
      <c r="D106" s="12" t="s">
        <v>207</v>
      </c>
      <c r="E106" s="12" t="s">
        <v>48</v>
      </c>
      <c r="F106" s="12" t="s">
        <v>40</v>
      </c>
      <c r="G106" s="12" t="s">
        <v>41</v>
      </c>
      <c r="H106" s="12" t="s">
        <v>52</v>
      </c>
      <c r="I106" s="16" t="s">
        <v>497</v>
      </c>
      <c r="J106" s="13">
        <v>1769203661705.8687</v>
      </c>
      <c r="K106" s="13">
        <v>1416145197086.5454</v>
      </c>
      <c r="L106" s="13">
        <v>621406582106.39734</v>
      </c>
      <c r="M106" s="13">
        <v>699253741110.59424</v>
      </c>
      <c r="N106" s="13">
        <v>667919087934.38269</v>
      </c>
      <c r="O106" s="13">
        <v>767760541502.27722</v>
      </c>
      <c r="P106" s="13">
        <v>680697886611.32776</v>
      </c>
      <c r="Q106" s="13">
        <v>698745834834.91797</v>
      </c>
      <c r="R106" s="13">
        <v>684453072657.46899</v>
      </c>
      <c r="S106" s="13">
        <v>593446570863.22339</v>
      </c>
      <c r="T106" s="13">
        <v>415411064214.40137</v>
      </c>
      <c r="U106" s="13">
        <v>46985361716.283073</v>
      </c>
      <c r="V106" s="13">
        <v>352304865907.86298</v>
      </c>
      <c r="W106" s="13">
        <v>325925639790.9057</v>
      </c>
      <c r="X106" s="13">
        <v>327510627775.71844</v>
      </c>
      <c r="Y106" s="13">
        <v>334207919280.51038</v>
      </c>
      <c r="Z106" s="13">
        <v>501587417471.17719</v>
      </c>
      <c r="AA106" s="13">
        <v>378613730248.32471</v>
      </c>
      <c r="AB106" s="13">
        <v>325494450694.38293</v>
      </c>
      <c r="AC106" s="13">
        <v>297020151527.76593</v>
      </c>
      <c r="AD106" s="13">
        <v>248845943581.32214</v>
      </c>
      <c r="AE106" s="13">
        <v>261918554213.6955</v>
      </c>
      <c r="AF106" s="40">
        <v>208025760724.40448</v>
      </c>
      <c r="AG106" s="17" t="s">
        <v>212</v>
      </c>
    </row>
    <row r="107" spans="1:33" x14ac:dyDescent="0.25">
      <c r="A107" s="21" t="s">
        <v>47</v>
      </c>
      <c r="B107" s="12" t="s">
        <v>187</v>
      </c>
      <c r="C107" s="12" t="s">
        <v>147</v>
      </c>
      <c r="D107" s="12" t="s">
        <v>207</v>
      </c>
      <c r="E107" s="12" t="s">
        <v>48</v>
      </c>
      <c r="F107" s="12" t="s">
        <v>40</v>
      </c>
      <c r="G107" s="12" t="s">
        <v>41</v>
      </c>
      <c r="H107" s="12" t="s">
        <v>78</v>
      </c>
      <c r="I107" s="16" t="s">
        <v>497</v>
      </c>
      <c r="J107" s="13"/>
      <c r="K107" s="13">
        <v>765364000000</v>
      </c>
      <c r="L107" s="13">
        <v>945288999999.99939</v>
      </c>
      <c r="M107" s="13">
        <v>985627999999.99963</v>
      </c>
      <c r="N107" s="13">
        <v>920680999999.99976</v>
      </c>
      <c r="O107" s="13">
        <v>1082995409999.9996</v>
      </c>
      <c r="P107" s="13">
        <v>1122055000000.0002</v>
      </c>
      <c r="Q107" s="13">
        <v>1177495000000.0002</v>
      </c>
      <c r="R107" s="13">
        <v>1198665999999.9985</v>
      </c>
      <c r="S107" s="13">
        <v>2511806434935.002</v>
      </c>
      <c r="T107" s="13">
        <v>4295210284508.0005</v>
      </c>
      <c r="U107" s="13">
        <v>2750103640000</v>
      </c>
      <c r="V107" s="13">
        <v>3392000000.0000005</v>
      </c>
      <c r="W107" s="13"/>
      <c r="X107" s="13"/>
      <c r="Y107" s="13"/>
      <c r="Z107" s="13"/>
      <c r="AA107" s="13"/>
      <c r="AB107" s="13"/>
      <c r="AC107" s="13"/>
      <c r="AD107" s="13"/>
      <c r="AE107" s="13"/>
      <c r="AF107" s="40"/>
      <c r="AG107" s="17" t="s">
        <v>213</v>
      </c>
    </row>
    <row r="108" spans="1:33" x14ac:dyDescent="0.25">
      <c r="A108" s="21" t="s">
        <v>36</v>
      </c>
      <c r="B108" s="12" t="s">
        <v>187</v>
      </c>
      <c r="C108" s="12" t="s">
        <v>147</v>
      </c>
      <c r="D108" s="12" t="s">
        <v>207</v>
      </c>
      <c r="E108" s="12" t="s">
        <v>48</v>
      </c>
      <c r="F108" s="12" t="s">
        <v>40</v>
      </c>
      <c r="G108" s="12" t="s">
        <v>41</v>
      </c>
      <c r="H108" s="12" t="s">
        <v>42</v>
      </c>
      <c r="I108" s="16" t="s">
        <v>497</v>
      </c>
      <c r="J108" s="13">
        <v>131014363006174.09</v>
      </c>
      <c r="K108" s="13">
        <v>121652164002566.64</v>
      </c>
      <c r="L108" s="13">
        <v>91004359998375.453</v>
      </c>
      <c r="M108" s="13">
        <v>100032432004402.88</v>
      </c>
      <c r="N108" s="13">
        <v>105030126001912.45</v>
      </c>
      <c r="O108" s="13">
        <v>119024716390908.72</v>
      </c>
      <c r="P108" s="13">
        <v>169434842001478.94</v>
      </c>
      <c r="Q108" s="13">
        <v>192282994997102.47</v>
      </c>
      <c r="R108" s="13">
        <v>208001610008503.63</v>
      </c>
      <c r="S108" s="13">
        <v>185811117784446.72</v>
      </c>
      <c r="T108" s="13">
        <v>221476223906121.28</v>
      </c>
      <c r="U108" s="13">
        <v>192643836577311.72</v>
      </c>
      <c r="V108" s="13">
        <v>263256191782334.94</v>
      </c>
      <c r="W108" s="13">
        <v>254313832339358</v>
      </c>
      <c r="X108" s="13">
        <v>256065980094108.41</v>
      </c>
      <c r="Y108" s="13">
        <v>261627452950044.94</v>
      </c>
      <c r="Z108" s="13">
        <v>240022770290393.56</v>
      </c>
      <c r="AA108" s="13">
        <v>221138122924063.78</v>
      </c>
      <c r="AB108" s="13">
        <v>214946866560721.53</v>
      </c>
      <c r="AC108" s="13">
        <v>206691338721859.75</v>
      </c>
      <c r="AD108" s="13">
        <v>215988002405315.72</v>
      </c>
      <c r="AE108" s="13">
        <v>226404138743196.41</v>
      </c>
      <c r="AF108" s="40">
        <v>225836250959404.81</v>
      </c>
      <c r="AG108" s="17" t="s">
        <v>214</v>
      </c>
    </row>
    <row r="109" spans="1:33" x14ac:dyDescent="0.25">
      <c r="A109" s="21" t="s">
        <v>36</v>
      </c>
      <c r="B109" s="12" t="s">
        <v>187</v>
      </c>
      <c r="C109" s="12" t="s">
        <v>147</v>
      </c>
      <c r="D109" s="12" t="s">
        <v>207</v>
      </c>
      <c r="E109" s="12" t="s">
        <v>48</v>
      </c>
      <c r="F109" s="12" t="s">
        <v>40</v>
      </c>
      <c r="G109" s="12" t="s">
        <v>41</v>
      </c>
      <c r="H109" s="12" t="s">
        <v>81</v>
      </c>
      <c r="I109" s="16" t="s">
        <v>497</v>
      </c>
      <c r="J109" s="13"/>
      <c r="K109" s="13"/>
      <c r="L109" s="13"/>
      <c r="M109" s="13"/>
      <c r="N109" s="13"/>
      <c r="O109" s="13"/>
      <c r="P109" s="13"/>
      <c r="Q109" s="13"/>
      <c r="R109" s="13"/>
      <c r="S109" s="13">
        <v>938883047.61904752</v>
      </c>
      <c r="T109" s="13">
        <v>345252571.42857057</v>
      </c>
      <c r="U109" s="13"/>
      <c r="V109" s="13">
        <v>33273059999.999996</v>
      </c>
      <c r="W109" s="13">
        <v>39916592000</v>
      </c>
      <c r="X109" s="13">
        <v>20184156000</v>
      </c>
      <c r="Y109" s="13">
        <v>11326488000</v>
      </c>
      <c r="Z109" s="13">
        <v>9307017160</v>
      </c>
      <c r="AA109" s="13">
        <v>18172668000</v>
      </c>
      <c r="AB109" s="13">
        <v>11767168000</v>
      </c>
      <c r="AC109" s="13">
        <v>18498072000</v>
      </c>
      <c r="AD109" s="13">
        <v>17226172000</v>
      </c>
      <c r="AE109" s="13">
        <v>12572628000</v>
      </c>
      <c r="AF109" s="40">
        <v>26327916000</v>
      </c>
      <c r="AG109" s="17" t="s">
        <v>215</v>
      </c>
    </row>
    <row r="110" spans="1:33" x14ac:dyDescent="0.25">
      <c r="A110" s="21" t="s">
        <v>172</v>
      </c>
      <c r="B110" s="12" t="s">
        <v>187</v>
      </c>
      <c r="C110" s="12" t="s">
        <v>147</v>
      </c>
      <c r="D110" s="12" t="s">
        <v>207</v>
      </c>
      <c r="E110" s="12" t="s">
        <v>48</v>
      </c>
      <c r="F110" s="12" t="s">
        <v>40</v>
      </c>
      <c r="G110" s="12" t="s">
        <v>41</v>
      </c>
      <c r="H110" s="12" t="s">
        <v>179</v>
      </c>
      <c r="I110" s="16" t="s">
        <v>497</v>
      </c>
      <c r="J110" s="13"/>
      <c r="K110" s="13"/>
      <c r="L110" s="13"/>
      <c r="M110" s="13"/>
      <c r="N110" s="13"/>
      <c r="O110" s="13"/>
      <c r="P110" s="13"/>
      <c r="Q110" s="13"/>
      <c r="R110" s="13">
        <v>493865000003.7428</v>
      </c>
      <c r="S110" s="13"/>
      <c r="T110" s="13"/>
      <c r="U110" s="13"/>
      <c r="V110" s="13"/>
      <c r="W110" s="13"/>
      <c r="X110" s="13"/>
      <c r="Y110" s="13"/>
      <c r="Z110" s="13"/>
      <c r="AA110" s="13"/>
      <c r="AB110" s="13"/>
      <c r="AC110" s="13"/>
      <c r="AD110" s="13"/>
      <c r="AE110" s="13"/>
      <c r="AF110" s="40"/>
      <c r="AG110" s="17" t="s">
        <v>216</v>
      </c>
    </row>
    <row r="111" spans="1:33" x14ac:dyDescent="0.25">
      <c r="A111" s="21" t="s">
        <v>47</v>
      </c>
      <c r="B111" s="12" t="s">
        <v>187</v>
      </c>
      <c r="C111" s="12" t="s">
        <v>147</v>
      </c>
      <c r="D111" s="12" t="s">
        <v>207</v>
      </c>
      <c r="E111" s="12" t="s">
        <v>48</v>
      </c>
      <c r="F111" s="12" t="s">
        <v>40</v>
      </c>
      <c r="G111" s="12" t="s">
        <v>41</v>
      </c>
      <c r="H111" s="12" t="s">
        <v>61</v>
      </c>
      <c r="I111" s="16" t="s">
        <v>497</v>
      </c>
      <c r="J111" s="13"/>
      <c r="K111" s="13"/>
      <c r="L111" s="13"/>
      <c r="M111" s="13"/>
      <c r="N111" s="13"/>
      <c r="O111" s="13"/>
      <c r="P111" s="13"/>
      <c r="Q111" s="13"/>
      <c r="R111" s="13"/>
      <c r="S111" s="13"/>
      <c r="T111" s="13">
        <v>225058100.48812199</v>
      </c>
      <c r="U111" s="13">
        <v>22751046.331689414</v>
      </c>
      <c r="V111" s="13">
        <v>852674490.77697527</v>
      </c>
      <c r="W111" s="13">
        <v>10615221420.079163</v>
      </c>
      <c r="X111" s="13">
        <v>10406190426.500938</v>
      </c>
      <c r="Y111" s="13">
        <v>15501986918.185102</v>
      </c>
      <c r="Z111" s="13">
        <v>36260671197.473663</v>
      </c>
      <c r="AA111" s="13">
        <v>36475839559.542725</v>
      </c>
      <c r="AB111" s="13">
        <v>35003769219.933823</v>
      </c>
      <c r="AC111" s="13">
        <v>56061697987.714821</v>
      </c>
      <c r="AD111" s="13">
        <v>47812335582.434799</v>
      </c>
      <c r="AE111" s="13">
        <v>84123019211.242706</v>
      </c>
      <c r="AF111" s="40">
        <v>117992098836.06985</v>
      </c>
      <c r="AG111" s="17" t="s">
        <v>217</v>
      </c>
    </row>
    <row r="112" spans="1:33" x14ac:dyDescent="0.25">
      <c r="A112" s="21" t="s">
        <v>36</v>
      </c>
      <c r="B112" s="12" t="s">
        <v>187</v>
      </c>
      <c r="C112" s="12" t="s">
        <v>147</v>
      </c>
      <c r="D112" s="12" t="s">
        <v>207</v>
      </c>
      <c r="E112" s="12" t="s">
        <v>48</v>
      </c>
      <c r="F112" s="12" t="s">
        <v>40</v>
      </c>
      <c r="G112" s="12" t="s">
        <v>41</v>
      </c>
      <c r="H112" s="12" t="s">
        <v>127</v>
      </c>
      <c r="I112" s="16" t="s">
        <v>497</v>
      </c>
      <c r="J112" s="13">
        <v>181698000000.00024</v>
      </c>
      <c r="K112" s="13">
        <v>2533142000025.2939</v>
      </c>
      <c r="L112" s="13"/>
      <c r="M112" s="13">
        <v>20178999999.9021</v>
      </c>
      <c r="N112" s="13"/>
      <c r="O112" s="13"/>
      <c r="P112" s="13">
        <v>75789999997.896652</v>
      </c>
      <c r="Q112" s="13">
        <v>103785000002.21303</v>
      </c>
      <c r="R112" s="13">
        <v>56521999998.347519</v>
      </c>
      <c r="S112" s="13">
        <v>64355932285.714249</v>
      </c>
      <c r="T112" s="13">
        <v>63371822700.000191</v>
      </c>
      <c r="U112" s="13">
        <v>13280400000</v>
      </c>
      <c r="V112" s="13"/>
      <c r="W112" s="13"/>
      <c r="X112" s="13"/>
      <c r="Y112" s="13">
        <v>3549000000</v>
      </c>
      <c r="Z112" s="13"/>
      <c r="AA112" s="13"/>
      <c r="AB112" s="13"/>
      <c r="AC112" s="13"/>
      <c r="AD112" s="13"/>
      <c r="AE112" s="13"/>
      <c r="AF112" s="40"/>
      <c r="AG112" s="17" t="s">
        <v>218</v>
      </c>
    </row>
    <row r="113" spans="1:33" x14ac:dyDescent="0.25">
      <c r="A113" s="21" t="s">
        <v>36</v>
      </c>
      <c r="B113" s="12" t="s">
        <v>63</v>
      </c>
      <c r="C113" s="12" t="s">
        <v>219</v>
      </c>
      <c r="D113" s="12" t="s">
        <v>159</v>
      </c>
      <c r="E113" s="12" t="s">
        <v>66</v>
      </c>
      <c r="F113" s="12" t="s">
        <v>40</v>
      </c>
      <c r="G113" s="12" t="s">
        <v>41</v>
      </c>
      <c r="H113" s="12" t="s">
        <v>160</v>
      </c>
      <c r="I113" s="16" t="s">
        <v>497</v>
      </c>
      <c r="J113" s="13"/>
      <c r="K113" s="13"/>
      <c r="L113" s="13"/>
      <c r="M113" s="13"/>
      <c r="N113" s="13"/>
      <c r="O113" s="13"/>
      <c r="P113" s="13"/>
      <c r="Q113" s="13"/>
      <c r="R113" s="13"/>
      <c r="S113" s="13"/>
      <c r="T113" s="13"/>
      <c r="U113" s="13">
        <v>5058654078.1958675</v>
      </c>
      <c r="V113" s="13">
        <v>16905221134.734737</v>
      </c>
      <c r="W113" s="13">
        <v>5503808693684.998</v>
      </c>
      <c r="X113" s="13">
        <v>5190080812489.9141</v>
      </c>
      <c r="Y113" s="13">
        <v>3001699583865.4023</v>
      </c>
      <c r="Z113" s="13">
        <v>2088882796557.79</v>
      </c>
      <c r="AA113" s="13">
        <v>1599838226624.7551</v>
      </c>
      <c r="AB113" s="13">
        <v>711842126156.06091</v>
      </c>
      <c r="AC113" s="13">
        <v>706689338729.05676</v>
      </c>
      <c r="AD113" s="13">
        <v>409582622000.35083</v>
      </c>
      <c r="AE113" s="13">
        <v>258636534123.26459</v>
      </c>
      <c r="AF113" s="40">
        <v>487789230154.43585</v>
      </c>
      <c r="AG113" s="17" t="s">
        <v>220</v>
      </c>
    </row>
    <row r="114" spans="1:33" x14ac:dyDescent="0.25">
      <c r="A114" s="21" t="s">
        <v>47</v>
      </c>
      <c r="B114" s="12" t="s">
        <v>63</v>
      </c>
      <c r="C114" s="12" t="s">
        <v>219</v>
      </c>
      <c r="D114" s="12" t="s">
        <v>159</v>
      </c>
      <c r="E114" s="12" t="s">
        <v>66</v>
      </c>
      <c r="F114" s="12" t="s">
        <v>40</v>
      </c>
      <c r="G114" s="12" t="s">
        <v>41</v>
      </c>
      <c r="H114" s="12" t="s">
        <v>49</v>
      </c>
      <c r="I114" s="16" t="s">
        <v>497</v>
      </c>
      <c r="J114" s="13">
        <v>13416212.049697645</v>
      </c>
      <c r="K114" s="13">
        <v>16512987.580241108</v>
      </c>
      <c r="L114" s="13">
        <v>1342135.9254500358</v>
      </c>
      <c r="M114" s="13"/>
      <c r="N114" s="13">
        <v>17442.803587305876</v>
      </c>
      <c r="O114" s="13">
        <v>64860.747529502798</v>
      </c>
      <c r="P114" s="13"/>
      <c r="Q114" s="13"/>
      <c r="R114" s="13"/>
      <c r="S114" s="13">
        <v>18631021.668507151</v>
      </c>
      <c r="T114" s="13">
        <v>6837410.1460922519</v>
      </c>
      <c r="U114" s="13">
        <v>11355824.045087375</v>
      </c>
      <c r="V114" s="13">
        <v>8353104.0577192362</v>
      </c>
      <c r="W114" s="13">
        <v>90331017.91546005</v>
      </c>
      <c r="X114" s="13">
        <v>87977598.344464764</v>
      </c>
      <c r="Y114" s="13">
        <v>181845240.27562556</v>
      </c>
      <c r="Z114" s="13">
        <v>584734299.36614025</v>
      </c>
      <c r="AA114" s="13">
        <v>349649739.94570154</v>
      </c>
      <c r="AB114" s="13">
        <v>482691872.13487792</v>
      </c>
      <c r="AC114" s="13">
        <v>625291422.40406954</v>
      </c>
      <c r="AD114" s="13">
        <v>722476706.99686038</v>
      </c>
      <c r="AE114" s="13">
        <v>368369710.50443941</v>
      </c>
      <c r="AF114" s="40">
        <v>444352181.02820933</v>
      </c>
      <c r="AG114" s="17" t="s">
        <v>221</v>
      </c>
    </row>
    <row r="115" spans="1:33" x14ac:dyDescent="0.25">
      <c r="A115" s="21" t="s">
        <v>47</v>
      </c>
      <c r="B115" s="12" t="s">
        <v>63</v>
      </c>
      <c r="C115" s="12" t="s">
        <v>219</v>
      </c>
      <c r="D115" s="12" t="s">
        <v>159</v>
      </c>
      <c r="E115" s="12" t="s">
        <v>66</v>
      </c>
      <c r="F115" s="12" t="s">
        <v>40</v>
      </c>
      <c r="G115" s="12" t="s">
        <v>41</v>
      </c>
      <c r="H115" s="12" t="s">
        <v>163</v>
      </c>
      <c r="I115" s="16" t="s">
        <v>497</v>
      </c>
      <c r="J115" s="13">
        <v>13648512000104.027</v>
      </c>
      <c r="K115" s="13">
        <v>11000149999873.34</v>
      </c>
      <c r="L115" s="13">
        <v>6453572000169.0879</v>
      </c>
      <c r="M115" s="13">
        <v>6538110999866.6729</v>
      </c>
      <c r="N115" s="13">
        <v>12157712480231.729</v>
      </c>
      <c r="O115" s="13">
        <v>15576538489551.295</v>
      </c>
      <c r="P115" s="13">
        <v>15946153259992.869</v>
      </c>
      <c r="Q115" s="13">
        <v>15974472000244.107</v>
      </c>
      <c r="R115" s="13">
        <v>15209661000083.801</v>
      </c>
      <c r="S115" s="13">
        <v>11743781121148.039</v>
      </c>
      <c r="T115" s="13">
        <v>9971522972426.5137</v>
      </c>
      <c r="U115" s="13">
        <v>12217423805194.164</v>
      </c>
      <c r="V115" s="13">
        <v>7366869034698.4609</v>
      </c>
      <c r="W115" s="13">
        <v>9209898447398.8262</v>
      </c>
      <c r="X115" s="13">
        <v>6393664218530.9131</v>
      </c>
      <c r="Y115" s="13">
        <v>7785567603669.6738</v>
      </c>
      <c r="Z115" s="13">
        <v>9572982196109.2559</v>
      </c>
      <c r="AA115" s="13">
        <v>10295548484643.885</v>
      </c>
      <c r="AB115" s="13">
        <v>9878639288444.1914</v>
      </c>
      <c r="AC115" s="13">
        <v>5874500331786.2236</v>
      </c>
      <c r="AD115" s="13">
        <v>7104359555192.9902</v>
      </c>
      <c r="AE115" s="13">
        <v>7030242613751.0156</v>
      </c>
      <c r="AF115" s="40">
        <v>5852929967451.3418</v>
      </c>
      <c r="AG115" s="17" t="s">
        <v>222</v>
      </c>
    </row>
    <row r="116" spans="1:33" x14ac:dyDescent="0.25">
      <c r="A116" s="21" t="s">
        <v>47</v>
      </c>
      <c r="B116" s="12" t="s">
        <v>63</v>
      </c>
      <c r="C116" s="12" t="s">
        <v>219</v>
      </c>
      <c r="D116" s="12" t="s">
        <v>159</v>
      </c>
      <c r="E116" s="12" t="s">
        <v>66</v>
      </c>
      <c r="F116" s="12" t="s">
        <v>40</v>
      </c>
      <c r="G116" s="12" t="s">
        <v>41</v>
      </c>
      <c r="H116" s="12" t="s">
        <v>68</v>
      </c>
      <c r="I116" s="16" t="s">
        <v>497</v>
      </c>
      <c r="J116" s="13"/>
      <c r="K116" s="13"/>
      <c r="L116" s="13"/>
      <c r="M116" s="13"/>
      <c r="N116" s="13"/>
      <c r="O116" s="13"/>
      <c r="P116" s="13"/>
      <c r="Q116" s="13"/>
      <c r="R116" s="13"/>
      <c r="S116" s="13"/>
      <c r="T116" s="13"/>
      <c r="U116" s="13"/>
      <c r="V116" s="13">
        <v>858388544738.13586</v>
      </c>
      <c r="W116" s="13">
        <v>1058702514549.3987</v>
      </c>
      <c r="X116" s="13">
        <v>1351140086849.6116</v>
      </c>
      <c r="Y116" s="13">
        <v>1219924699976.3354</v>
      </c>
      <c r="Z116" s="13">
        <v>1026638424746.9799</v>
      </c>
      <c r="AA116" s="13">
        <v>1231149833084.9138</v>
      </c>
      <c r="AB116" s="13">
        <v>1429630717086.2642</v>
      </c>
      <c r="AC116" s="13">
        <v>1553046591277.6567</v>
      </c>
      <c r="AD116" s="13">
        <v>1592375599973.5515</v>
      </c>
      <c r="AE116" s="13">
        <v>1531644520552.1902</v>
      </c>
      <c r="AF116" s="40">
        <v>1692529169213.2178</v>
      </c>
      <c r="AG116" s="17" t="s">
        <v>223</v>
      </c>
    </row>
    <row r="117" spans="1:33" x14ac:dyDescent="0.25">
      <c r="A117" s="21" t="s">
        <v>36</v>
      </c>
      <c r="B117" s="12" t="s">
        <v>63</v>
      </c>
      <c r="C117" s="12" t="s">
        <v>219</v>
      </c>
      <c r="D117" s="12" t="s">
        <v>159</v>
      </c>
      <c r="E117" s="12" t="s">
        <v>66</v>
      </c>
      <c r="F117" s="12" t="s">
        <v>40</v>
      </c>
      <c r="G117" s="12" t="s">
        <v>41</v>
      </c>
      <c r="H117" s="12" t="s">
        <v>116</v>
      </c>
      <c r="I117" s="16" t="s">
        <v>497</v>
      </c>
      <c r="J117" s="13">
        <v>17665280000000</v>
      </c>
      <c r="K117" s="13">
        <v>18341657000368.102</v>
      </c>
      <c r="L117" s="13">
        <v>17649591000159.871</v>
      </c>
      <c r="M117" s="13">
        <v>18557367000098.102</v>
      </c>
      <c r="N117" s="13">
        <v>22629792800421.477</v>
      </c>
      <c r="O117" s="13">
        <v>21395619839888.82</v>
      </c>
      <c r="P117" s="13">
        <v>22093860460278.172</v>
      </c>
      <c r="Q117" s="13">
        <v>21778093000246.375</v>
      </c>
      <c r="R117" s="13">
        <v>18372254000226.012</v>
      </c>
      <c r="S117" s="13">
        <v>17598435528565.609</v>
      </c>
      <c r="T117" s="13">
        <v>16666420878270.746</v>
      </c>
      <c r="U117" s="13">
        <v>18320140600467.719</v>
      </c>
      <c r="V117" s="13">
        <v>13847936217567.842</v>
      </c>
      <c r="W117" s="13">
        <v>13577301896746.434</v>
      </c>
      <c r="X117" s="13">
        <v>12951410659713.299</v>
      </c>
      <c r="Y117" s="13">
        <v>11554469357167.818</v>
      </c>
      <c r="Z117" s="13">
        <v>11985915922084.953</v>
      </c>
      <c r="AA117" s="13">
        <v>11514598514184.311</v>
      </c>
      <c r="AB117" s="13">
        <v>11579975834275.342</v>
      </c>
      <c r="AC117" s="13">
        <v>9680504581514.2559</v>
      </c>
      <c r="AD117" s="13">
        <v>10784396095116.305</v>
      </c>
      <c r="AE117" s="13">
        <v>11596198776399.4</v>
      </c>
      <c r="AF117" s="40">
        <v>10266079165450.504</v>
      </c>
      <c r="AG117" s="17" t="s">
        <v>224</v>
      </c>
    </row>
    <row r="118" spans="1:33" x14ac:dyDescent="0.25">
      <c r="A118" s="21" t="s">
        <v>36</v>
      </c>
      <c r="B118" s="12" t="s">
        <v>63</v>
      </c>
      <c r="C118" s="12" t="s">
        <v>219</v>
      </c>
      <c r="D118" s="12" t="s">
        <v>159</v>
      </c>
      <c r="E118" s="12" t="s">
        <v>66</v>
      </c>
      <c r="F118" s="12" t="s">
        <v>40</v>
      </c>
      <c r="G118" s="12" t="s">
        <v>41</v>
      </c>
      <c r="H118" s="12" t="s">
        <v>70</v>
      </c>
      <c r="I118" s="16" t="s">
        <v>497</v>
      </c>
      <c r="J118" s="13">
        <v>608984999999.99878</v>
      </c>
      <c r="K118" s="13">
        <v>617489000000.00049</v>
      </c>
      <c r="L118" s="13">
        <v>406571999999.99835</v>
      </c>
      <c r="M118" s="13">
        <v>769569999999.99976</v>
      </c>
      <c r="N118" s="13">
        <v>683363629999.99902</v>
      </c>
      <c r="O118" s="13">
        <v>733475500000.00085</v>
      </c>
      <c r="P118" s="13">
        <v>762112000000.00012</v>
      </c>
      <c r="Q118" s="13">
        <v>852969000000.00146</v>
      </c>
      <c r="R118" s="13">
        <v>904647000000.00024</v>
      </c>
      <c r="S118" s="13">
        <v>509007174483.00708</v>
      </c>
      <c r="T118" s="13">
        <v>861866985839.07056</v>
      </c>
      <c r="U118" s="13"/>
      <c r="V118" s="13"/>
      <c r="W118" s="13"/>
      <c r="X118" s="13"/>
      <c r="Y118" s="13"/>
      <c r="Z118" s="13"/>
      <c r="AA118" s="13"/>
      <c r="AB118" s="13"/>
      <c r="AC118" s="13"/>
      <c r="AD118" s="13"/>
      <c r="AE118" s="13"/>
      <c r="AF118" s="40"/>
      <c r="AG118" s="17" t="s">
        <v>225</v>
      </c>
    </row>
    <row r="119" spans="1:33" x14ac:dyDescent="0.25">
      <c r="A119" s="21" t="s">
        <v>47</v>
      </c>
      <c r="B119" s="12" t="s">
        <v>63</v>
      </c>
      <c r="C119" s="12" t="s">
        <v>219</v>
      </c>
      <c r="D119" s="12" t="s">
        <v>159</v>
      </c>
      <c r="E119" s="12" t="s">
        <v>66</v>
      </c>
      <c r="F119" s="12" t="s">
        <v>40</v>
      </c>
      <c r="G119" s="12" t="s">
        <v>41</v>
      </c>
      <c r="H119" s="12" t="s">
        <v>72</v>
      </c>
      <c r="I119" s="16" t="s">
        <v>497</v>
      </c>
      <c r="J119" s="13"/>
      <c r="K119" s="13"/>
      <c r="L119" s="13"/>
      <c r="M119" s="13"/>
      <c r="N119" s="13"/>
      <c r="O119" s="13"/>
      <c r="P119" s="13"/>
      <c r="Q119" s="13"/>
      <c r="R119" s="13"/>
      <c r="S119" s="13">
        <v>186866603508.95795</v>
      </c>
      <c r="T119" s="13">
        <v>745770038947.3125</v>
      </c>
      <c r="U119" s="13">
        <v>20146438692.227718</v>
      </c>
      <c r="V119" s="13">
        <v>111240979790.41328</v>
      </c>
      <c r="W119" s="13">
        <v>1161000000</v>
      </c>
      <c r="X119" s="13">
        <v>15065000000.000002</v>
      </c>
      <c r="Y119" s="13">
        <v>118534000000</v>
      </c>
      <c r="Z119" s="13">
        <v>170423000000</v>
      </c>
      <c r="AA119" s="13">
        <v>149000000000</v>
      </c>
      <c r="AB119" s="13">
        <v>131800000000</v>
      </c>
      <c r="AC119" s="13">
        <v>66248000000</v>
      </c>
      <c r="AD119" s="13">
        <v>52316000000</v>
      </c>
      <c r="AE119" s="13">
        <v>94156000000</v>
      </c>
      <c r="AF119" s="40">
        <v>97473000000</v>
      </c>
      <c r="AG119" s="17" t="s">
        <v>226</v>
      </c>
    </row>
    <row r="120" spans="1:33" x14ac:dyDescent="0.25">
      <c r="A120" s="21" t="s">
        <v>36</v>
      </c>
      <c r="B120" s="12" t="s">
        <v>63</v>
      </c>
      <c r="C120" s="12" t="s">
        <v>219</v>
      </c>
      <c r="D120" s="12" t="s">
        <v>159</v>
      </c>
      <c r="E120" s="12" t="s">
        <v>66</v>
      </c>
      <c r="F120" s="12" t="s">
        <v>40</v>
      </c>
      <c r="G120" s="12" t="s">
        <v>41</v>
      </c>
      <c r="H120" s="12" t="s">
        <v>52</v>
      </c>
      <c r="I120" s="16" t="s">
        <v>497</v>
      </c>
      <c r="J120" s="13">
        <v>24461583787.950314</v>
      </c>
      <c r="K120" s="13">
        <v>24708323541.014744</v>
      </c>
      <c r="L120" s="13">
        <v>1369562089.9146037</v>
      </c>
      <c r="M120" s="13"/>
      <c r="N120" s="13">
        <v>52871642.129473217</v>
      </c>
      <c r="O120" s="13">
        <v>113421736.85940035</v>
      </c>
      <c r="P120" s="13"/>
      <c r="Q120" s="13"/>
      <c r="R120" s="13"/>
      <c r="S120" s="13">
        <v>9439473310.9804401</v>
      </c>
      <c r="T120" s="13">
        <v>4606163475.5371819</v>
      </c>
      <c r="U120" s="13">
        <v>3373486515.258512</v>
      </c>
      <c r="V120" s="13">
        <v>1522978118.974402</v>
      </c>
      <c r="W120" s="13">
        <v>5414406057.8783684</v>
      </c>
      <c r="X120" s="13">
        <v>4677604125.5695858</v>
      </c>
      <c r="Y120" s="13">
        <v>5120415055.7903824</v>
      </c>
      <c r="Z120" s="13">
        <v>12660046595.357775</v>
      </c>
      <c r="AA120" s="13">
        <v>7171640080.4258966</v>
      </c>
      <c r="AB120" s="13">
        <v>9335099028.3141766</v>
      </c>
      <c r="AC120" s="13">
        <v>9675345727.4903412</v>
      </c>
      <c r="AD120" s="13">
        <v>8312206711.1218004</v>
      </c>
      <c r="AE120" s="13">
        <v>3720683910.4833446</v>
      </c>
      <c r="AF120" s="40">
        <v>3841713866.2722068</v>
      </c>
      <c r="AG120" s="17" t="s">
        <v>227</v>
      </c>
    </row>
    <row r="121" spans="1:33" x14ac:dyDescent="0.25">
      <c r="A121" s="21" t="s">
        <v>36</v>
      </c>
      <c r="B121" s="12" t="s">
        <v>63</v>
      </c>
      <c r="C121" s="12" t="s">
        <v>219</v>
      </c>
      <c r="D121" s="12" t="s">
        <v>159</v>
      </c>
      <c r="E121" s="12" t="s">
        <v>66</v>
      </c>
      <c r="F121" s="12" t="s">
        <v>40</v>
      </c>
      <c r="G121" s="12" t="s">
        <v>41</v>
      </c>
      <c r="H121" s="12" t="s">
        <v>58</v>
      </c>
      <c r="I121" s="16" t="s">
        <v>497</v>
      </c>
      <c r="J121" s="13"/>
      <c r="K121" s="13"/>
      <c r="L121" s="13"/>
      <c r="M121" s="13"/>
      <c r="N121" s="13"/>
      <c r="O121" s="13"/>
      <c r="P121" s="13"/>
      <c r="Q121" s="13"/>
      <c r="R121" s="13"/>
      <c r="S121" s="13"/>
      <c r="T121" s="13"/>
      <c r="U121" s="13">
        <v>3831877385.7274804</v>
      </c>
      <c r="V121" s="13">
        <v>3072924959.6291494</v>
      </c>
      <c r="W121" s="13">
        <v>3668487682.9537172</v>
      </c>
      <c r="X121" s="13">
        <v>5946577031.5079489</v>
      </c>
      <c r="Y121" s="13">
        <v>5577670311.997674</v>
      </c>
      <c r="Z121" s="13"/>
      <c r="AA121" s="13"/>
      <c r="AB121" s="13"/>
      <c r="AC121" s="13"/>
      <c r="AD121" s="13"/>
      <c r="AE121" s="13"/>
      <c r="AF121" s="40"/>
      <c r="AG121" s="17" t="s">
        <v>228</v>
      </c>
    </row>
    <row r="122" spans="1:33" x14ac:dyDescent="0.25">
      <c r="A122" s="21" t="s">
        <v>47</v>
      </c>
      <c r="B122" s="12" t="s">
        <v>63</v>
      </c>
      <c r="C122" s="12" t="s">
        <v>219</v>
      </c>
      <c r="D122" s="12" t="s">
        <v>159</v>
      </c>
      <c r="E122" s="12" t="s">
        <v>66</v>
      </c>
      <c r="F122" s="12" t="s">
        <v>40</v>
      </c>
      <c r="G122" s="12" t="s">
        <v>41</v>
      </c>
      <c r="H122" s="12" t="s">
        <v>78</v>
      </c>
      <c r="I122" s="16" t="s">
        <v>497</v>
      </c>
      <c r="J122" s="13">
        <v>166619000000.00021</v>
      </c>
      <c r="K122" s="13"/>
      <c r="L122" s="13"/>
      <c r="M122" s="13"/>
      <c r="N122" s="13"/>
      <c r="O122" s="13">
        <v>59629409999.999863</v>
      </c>
      <c r="P122" s="13">
        <v>95615120000.000092</v>
      </c>
      <c r="Q122" s="13"/>
      <c r="R122" s="13"/>
      <c r="S122" s="13"/>
      <c r="T122" s="13">
        <v>33142964126.496029</v>
      </c>
      <c r="U122" s="13"/>
      <c r="V122" s="13"/>
      <c r="W122" s="13"/>
      <c r="X122" s="13"/>
      <c r="Y122" s="13"/>
      <c r="Z122" s="13">
        <v>100888000000</v>
      </c>
      <c r="AA122" s="13">
        <v>98316000000</v>
      </c>
      <c r="AB122" s="13"/>
      <c r="AC122" s="13"/>
      <c r="AD122" s="13"/>
      <c r="AE122" s="13"/>
      <c r="AF122" s="40"/>
      <c r="AG122" s="17" t="s">
        <v>229</v>
      </c>
    </row>
    <row r="123" spans="1:33" x14ac:dyDescent="0.25">
      <c r="A123" s="21" t="s">
        <v>172</v>
      </c>
      <c r="B123" s="12" t="s">
        <v>63</v>
      </c>
      <c r="C123" s="12" t="s">
        <v>219</v>
      </c>
      <c r="D123" s="12" t="s">
        <v>159</v>
      </c>
      <c r="E123" s="12" t="s">
        <v>66</v>
      </c>
      <c r="F123" s="12" t="s">
        <v>40</v>
      </c>
      <c r="G123" s="12" t="s">
        <v>41</v>
      </c>
      <c r="H123" s="12" t="s">
        <v>173</v>
      </c>
      <c r="I123" s="16" t="s">
        <v>497</v>
      </c>
      <c r="J123" s="13"/>
      <c r="K123" s="13"/>
      <c r="L123" s="13"/>
      <c r="M123" s="13"/>
      <c r="N123" s="13"/>
      <c r="O123" s="13">
        <v>410355519998.92096</v>
      </c>
      <c r="P123" s="13">
        <v>318427580001.51031</v>
      </c>
      <c r="Q123" s="13">
        <v>270703999999.29538</v>
      </c>
      <c r="R123" s="13">
        <v>904006000003.80176</v>
      </c>
      <c r="S123" s="13"/>
      <c r="T123" s="13"/>
      <c r="U123" s="13"/>
      <c r="V123" s="13"/>
      <c r="W123" s="13"/>
      <c r="X123" s="13"/>
      <c r="Y123" s="13"/>
      <c r="Z123" s="13"/>
      <c r="AA123" s="13"/>
      <c r="AB123" s="13"/>
      <c r="AC123" s="13"/>
      <c r="AD123" s="13"/>
      <c r="AE123" s="13"/>
      <c r="AF123" s="40"/>
      <c r="AG123" s="17" t="s">
        <v>230</v>
      </c>
    </row>
    <row r="124" spans="1:33" x14ac:dyDescent="0.25">
      <c r="A124" s="21" t="s">
        <v>36</v>
      </c>
      <c r="B124" s="12" t="s">
        <v>63</v>
      </c>
      <c r="C124" s="12" t="s">
        <v>219</v>
      </c>
      <c r="D124" s="12" t="s">
        <v>159</v>
      </c>
      <c r="E124" s="12" t="s">
        <v>66</v>
      </c>
      <c r="F124" s="12" t="s">
        <v>40</v>
      </c>
      <c r="G124" s="12" t="s">
        <v>41</v>
      </c>
      <c r="H124" s="12" t="s">
        <v>42</v>
      </c>
      <c r="I124" s="16" t="s">
        <v>497</v>
      </c>
      <c r="J124" s="13">
        <v>141826922006683.41</v>
      </c>
      <c r="K124" s="13">
        <v>126540748002670.45</v>
      </c>
      <c r="L124" s="13">
        <v>150342028997315.63</v>
      </c>
      <c r="M124" s="13">
        <v>142111429006254.78</v>
      </c>
      <c r="N124" s="13">
        <v>178648311023252.81</v>
      </c>
      <c r="O124" s="13">
        <v>164387852381255.38</v>
      </c>
      <c r="P124" s="13">
        <v>157517632761374.09</v>
      </c>
      <c r="Q124" s="13">
        <v>146011498997798.94</v>
      </c>
      <c r="R124" s="13">
        <v>140972499005764.41</v>
      </c>
      <c r="S124" s="13">
        <v>153974326303725.03</v>
      </c>
      <c r="T124" s="13">
        <v>163993293707376.72</v>
      </c>
      <c r="U124" s="13">
        <v>135896975589551.58</v>
      </c>
      <c r="V124" s="13">
        <v>99485091285996.266</v>
      </c>
      <c r="W124" s="13">
        <v>92881174830981.141</v>
      </c>
      <c r="X124" s="13">
        <v>98577564469069.938</v>
      </c>
      <c r="Y124" s="13">
        <v>94210938153612.5</v>
      </c>
      <c r="Z124" s="13">
        <v>88957671273467.156</v>
      </c>
      <c r="AA124" s="13">
        <v>80963332552034.547</v>
      </c>
      <c r="AB124" s="13">
        <v>89749367319746.609</v>
      </c>
      <c r="AC124" s="13">
        <v>82389909611139.891</v>
      </c>
      <c r="AD124" s="13">
        <v>82812745430968.672</v>
      </c>
      <c r="AE124" s="13">
        <v>79669550081915.578</v>
      </c>
      <c r="AF124" s="40">
        <v>71845178340113.766</v>
      </c>
      <c r="AG124" s="17" t="s">
        <v>231</v>
      </c>
    </row>
    <row r="125" spans="1:33" x14ac:dyDescent="0.25">
      <c r="A125" s="21" t="s">
        <v>36</v>
      </c>
      <c r="B125" s="12" t="s">
        <v>63</v>
      </c>
      <c r="C125" s="12" t="s">
        <v>219</v>
      </c>
      <c r="D125" s="12" t="s">
        <v>159</v>
      </c>
      <c r="E125" s="12" t="s">
        <v>66</v>
      </c>
      <c r="F125" s="12" t="s">
        <v>40</v>
      </c>
      <c r="G125" s="12" t="s">
        <v>41</v>
      </c>
      <c r="H125" s="12" t="s">
        <v>176</v>
      </c>
      <c r="I125" s="16" t="s">
        <v>497</v>
      </c>
      <c r="J125" s="13">
        <v>5764215000098.8467</v>
      </c>
      <c r="K125" s="13">
        <v>6272218999931.2305</v>
      </c>
      <c r="L125" s="13">
        <v>2755704999981.1763</v>
      </c>
      <c r="M125" s="13">
        <v>2472132000040.7241</v>
      </c>
      <c r="N125" s="13">
        <v>3676021070018.248</v>
      </c>
      <c r="O125" s="13">
        <v>4516759729954.1719</v>
      </c>
      <c r="P125" s="13">
        <v>5610316470072.8506</v>
      </c>
      <c r="Q125" s="13">
        <v>4431018000016.6348</v>
      </c>
      <c r="R125" s="13">
        <v>975780000008.59241</v>
      </c>
      <c r="S125" s="13">
        <v>1574087567041.03</v>
      </c>
      <c r="T125" s="13">
        <v>1986816707734.3435</v>
      </c>
      <c r="U125" s="13">
        <v>390932513082.96545</v>
      </c>
      <c r="V125" s="13">
        <v>4598654860.4214754</v>
      </c>
      <c r="W125" s="13">
        <v>4884792749.8910179</v>
      </c>
      <c r="X125" s="13">
        <v>3855854139.9911504</v>
      </c>
      <c r="Y125" s="13"/>
      <c r="Z125" s="13"/>
      <c r="AA125" s="13"/>
      <c r="AB125" s="13"/>
      <c r="AC125" s="13"/>
      <c r="AD125" s="13"/>
      <c r="AE125" s="13"/>
      <c r="AF125" s="40"/>
      <c r="AG125" s="17" t="s">
        <v>232</v>
      </c>
    </row>
    <row r="126" spans="1:33" x14ac:dyDescent="0.25">
      <c r="A126" s="21" t="s">
        <v>36</v>
      </c>
      <c r="B126" s="12" t="s">
        <v>63</v>
      </c>
      <c r="C126" s="12" t="s">
        <v>219</v>
      </c>
      <c r="D126" s="12" t="s">
        <v>159</v>
      </c>
      <c r="E126" s="12" t="s">
        <v>66</v>
      </c>
      <c r="F126" s="12" t="s">
        <v>40</v>
      </c>
      <c r="G126" s="12" t="s">
        <v>41</v>
      </c>
      <c r="H126" s="12" t="s">
        <v>81</v>
      </c>
      <c r="I126" s="16" t="s">
        <v>497</v>
      </c>
      <c r="J126" s="13">
        <v>145999999.99999973</v>
      </c>
      <c r="K126" s="13">
        <v>304999999.99560463</v>
      </c>
      <c r="L126" s="13"/>
      <c r="M126" s="13">
        <v>257000000.0050801</v>
      </c>
      <c r="N126" s="13">
        <v>1951320000</v>
      </c>
      <c r="O126" s="13">
        <v>491450000</v>
      </c>
      <c r="P126" s="13">
        <v>543840000</v>
      </c>
      <c r="Q126" s="13">
        <v>577000000.00748146</v>
      </c>
      <c r="R126" s="13">
        <v>117999999.9991677</v>
      </c>
      <c r="S126" s="13">
        <v>124607454.9044358</v>
      </c>
      <c r="T126" s="13">
        <v>177859778.05871609</v>
      </c>
      <c r="U126" s="13">
        <v>1789391433.6150103</v>
      </c>
      <c r="V126" s="13">
        <v>15659940588.838278</v>
      </c>
      <c r="W126" s="13">
        <v>21056440398.077839</v>
      </c>
      <c r="X126" s="13">
        <v>8726406065.008419</v>
      </c>
      <c r="Y126" s="13">
        <v>90411911219.758514</v>
      </c>
      <c r="Z126" s="13">
        <v>197306098731.47559</v>
      </c>
      <c r="AA126" s="13">
        <v>27916609909.873661</v>
      </c>
      <c r="AB126" s="13">
        <v>179235626519.80563</v>
      </c>
      <c r="AC126" s="13">
        <v>54478312039.161896</v>
      </c>
      <c r="AD126" s="13">
        <v>2819328445.7998629</v>
      </c>
      <c r="AE126" s="13">
        <v>150634198360.44516</v>
      </c>
      <c r="AF126" s="40">
        <v>458296190160.80945</v>
      </c>
      <c r="AG126" s="17" t="s">
        <v>233</v>
      </c>
    </row>
    <row r="127" spans="1:33" x14ac:dyDescent="0.25">
      <c r="A127" s="21" t="s">
        <v>172</v>
      </c>
      <c r="B127" s="12" t="s">
        <v>63</v>
      </c>
      <c r="C127" s="12" t="s">
        <v>219</v>
      </c>
      <c r="D127" s="12" t="s">
        <v>159</v>
      </c>
      <c r="E127" s="12" t="s">
        <v>66</v>
      </c>
      <c r="F127" s="12" t="s">
        <v>40</v>
      </c>
      <c r="G127" s="12" t="s">
        <v>41</v>
      </c>
      <c r="H127" s="12" t="s">
        <v>179</v>
      </c>
      <c r="I127" s="16" t="s">
        <v>497</v>
      </c>
      <c r="J127" s="13">
        <v>28978394999999.988</v>
      </c>
      <c r="K127" s="13">
        <v>21103790999557.273</v>
      </c>
      <c r="L127" s="13">
        <v>11387383999868.242</v>
      </c>
      <c r="M127" s="13">
        <v>13710904000558.445</v>
      </c>
      <c r="N127" s="13">
        <v>13550285179503.127</v>
      </c>
      <c r="O127" s="13">
        <v>17457675860381.027</v>
      </c>
      <c r="P127" s="13">
        <v>16292266379955.035</v>
      </c>
      <c r="Q127" s="13">
        <v>11819263000005.355</v>
      </c>
      <c r="R127" s="13">
        <v>15608835000248.004</v>
      </c>
      <c r="S127" s="13">
        <v>46131815945186.977</v>
      </c>
      <c r="T127" s="13">
        <v>46127199106698.781</v>
      </c>
      <c r="U127" s="13">
        <v>20774894649818.336</v>
      </c>
      <c r="V127" s="13">
        <v>8818541031055.0215</v>
      </c>
      <c r="W127" s="13">
        <v>7000168131171.3604</v>
      </c>
      <c r="X127" s="13">
        <v>7471803773407.0225</v>
      </c>
      <c r="Y127" s="13">
        <v>8551720861445.6494</v>
      </c>
      <c r="Z127" s="13">
        <v>7557138123963.5244</v>
      </c>
      <c r="AA127" s="13">
        <v>8990820825860.9863</v>
      </c>
      <c r="AB127" s="13">
        <v>9682254096314.6328</v>
      </c>
      <c r="AC127" s="13">
        <v>8507550955553.0684</v>
      </c>
      <c r="AD127" s="13">
        <v>8875460635769.5879</v>
      </c>
      <c r="AE127" s="13">
        <v>8565147195752.1543</v>
      </c>
      <c r="AF127" s="40">
        <v>8883780330056.6172</v>
      </c>
      <c r="AG127" s="17" t="s">
        <v>234</v>
      </c>
    </row>
    <row r="128" spans="1:33" x14ac:dyDescent="0.25">
      <c r="A128" s="21" t="s">
        <v>47</v>
      </c>
      <c r="B128" s="12" t="s">
        <v>63</v>
      </c>
      <c r="C128" s="12" t="s">
        <v>219</v>
      </c>
      <c r="D128" s="12" t="s">
        <v>159</v>
      </c>
      <c r="E128" s="12" t="s">
        <v>66</v>
      </c>
      <c r="F128" s="12" t="s">
        <v>40</v>
      </c>
      <c r="G128" s="12" t="s">
        <v>41</v>
      </c>
      <c r="H128" s="12" t="s">
        <v>61</v>
      </c>
      <c r="I128" s="16" t="s">
        <v>497</v>
      </c>
      <c r="J128" s="13"/>
      <c r="K128" s="13"/>
      <c r="L128" s="13"/>
      <c r="M128" s="13"/>
      <c r="N128" s="13"/>
      <c r="O128" s="13"/>
      <c r="P128" s="13"/>
      <c r="Q128" s="13"/>
      <c r="R128" s="13"/>
      <c r="S128" s="13"/>
      <c r="T128" s="13">
        <v>2495490.5914762248</v>
      </c>
      <c r="U128" s="13">
        <v>1633494.8844583982</v>
      </c>
      <c r="V128" s="13">
        <v>3686025.1382409041</v>
      </c>
      <c r="W128" s="13">
        <v>176344270.42766383</v>
      </c>
      <c r="X128" s="13">
        <v>148624304.50286704</v>
      </c>
      <c r="Y128" s="13">
        <v>237506661.6656605</v>
      </c>
      <c r="Z128" s="13">
        <v>915217908.08347654</v>
      </c>
      <c r="AA128" s="13">
        <v>690919457.09636235</v>
      </c>
      <c r="AB128" s="13">
        <v>1003899302.5387908</v>
      </c>
      <c r="AC128" s="13">
        <v>1826193634.7123048</v>
      </c>
      <c r="AD128" s="13">
        <v>1597076532.5047162</v>
      </c>
      <c r="AE128" s="13">
        <v>1195009513.626071</v>
      </c>
      <c r="AF128" s="40">
        <v>2179018024.6456008</v>
      </c>
      <c r="AG128" s="17" t="s">
        <v>235</v>
      </c>
    </row>
    <row r="129" spans="1:33" x14ac:dyDescent="0.25">
      <c r="A129" s="21" t="s">
        <v>36</v>
      </c>
      <c r="B129" s="12" t="s">
        <v>63</v>
      </c>
      <c r="C129" s="12" t="s">
        <v>219</v>
      </c>
      <c r="D129" s="12" t="s">
        <v>159</v>
      </c>
      <c r="E129" s="12" t="s">
        <v>66</v>
      </c>
      <c r="F129" s="12" t="s">
        <v>40</v>
      </c>
      <c r="G129" s="12" t="s">
        <v>41</v>
      </c>
      <c r="H129" s="12" t="s">
        <v>127</v>
      </c>
      <c r="I129" s="16" t="s">
        <v>497</v>
      </c>
      <c r="J129" s="13">
        <v>13783000000.000027</v>
      </c>
      <c r="K129" s="13"/>
      <c r="L129" s="13"/>
      <c r="M129" s="13">
        <v>5709999999.9297209</v>
      </c>
      <c r="N129" s="13">
        <v>33860909999.27985</v>
      </c>
      <c r="O129" s="13">
        <v>38402389999.751122</v>
      </c>
      <c r="P129" s="13"/>
      <c r="Q129" s="13"/>
      <c r="R129" s="13"/>
      <c r="S129" s="13"/>
      <c r="T129" s="13"/>
      <c r="U129" s="13"/>
      <c r="V129" s="13"/>
      <c r="W129" s="13"/>
      <c r="X129" s="13"/>
      <c r="Y129" s="13"/>
      <c r="Z129" s="13"/>
      <c r="AA129" s="13"/>
      <c r="AB129" s="13"/>
      <c r="AC129" s="13"/>
      <c r="AD129" s="13"/>
      <c r="AE129" s="13"/>
      <c r="AF129" s="40"/>
      <c r="AG129" s="17" t="s">
        <v>236</v>
      </c>
    </row>
    <row r="130" spans="1:33" x14ac:dyDescent="0.25">
      <c r="A130" s="21" t="s">
        <v>172</v>
      </c>
      <c r="B130" s="12" t="s">
        <v>63</v>
      </c>
      <c r="C130" s="12" t="s">
        <v>219</v>
      </c>
      <c r="D130" s="12" t="s">
        <v>159</v>
      </c>
      <c r="E130" s="12" t="s">
        <v>66</v>
      </c>
      <c r="F130" s="12" t="s">
        <v>40</v>
      </c>
      <c r="G130" s="12" t="s">
        <v>41</v>
      </c>
      <c r="H130" s="12" t="s">
        <v>183</v>
      </c>
      <c r="I130" s="16" t="s">
        <v>497</v>
      </c>
      <c r="J130" s="13">
        <v>102085999999.99983</v>
      </c>
      <c r="K130" s="13">
        <v>336000000.00447375</v>
      </c>
      <c r="L130" s="13">
        <v>93444999998.814407</v>
      </c>
      <c r="M130" s="13">
        <v>176383000000.828</v>
      </c>
      <c r="N130" s="13">
        <v>207525219997.55081</v>
      </c>
      <c r="O130" s="13">
        <v>196803680000.97531</v>
      </c>
      <c r="P130" s="13">
        <v>167758030000.54138</v>
      </c>
      <c r="Q130" s="13">
        <v>147251999997.88342</v>
      </c>
      <c r="R130" s="13">
        <v>83116000000.158585</v>
      </c>
      <c r="S130" s="13">
        <v>234380386327.89917</v>
      </c>
      <c r="T130" s="13">
        <v>134451553071.86629</v>
      </c>
      <c r="U130" s="13">
        <v>79656254380.92807</v>
      </c>
      <c r="V130" s="13"/>
      <c r="W130" s="13"/>
      <c r="X130" s="13"/>
      <c r="Y130" s="13"/>
      <c r="Z130" s="13"/>
      <c r="AA130" s="13"/>
      <c r="AB130" s="13"/>
      <c r="AC130" s="13"/>
      <c r="AD130" s="13"/>
      <c r="AE130" s="13"/>
      <c r="AF130" s="40"/>
      <c r="AG130" s="17" t="s">
        <v>237</v>
      </c>
    </row>
    <row r="131" spans="1:33" x14ac:dyDescent="0.25">
      <c r="A131" s="21" t="s">
        <v>36</v>
      </c>
      <c r="B131" s="12" t="s">
        <v>63</v>
      </c>
      <c r="C131" s="12" t="s">
        <v>219</v>
      </c>
      <c r="D131" s="12" t="s">
        <v>159</v>
      </c>
      <c r="E131" s="12" t="s">
        <v>66</v>
      </c>
      <c r="F131" s="12" t="s">
        <v>40</v>
      </c>
      <c r="G131" s="12" t="s">
        <v>41</v>
      </c>
      <c r="H131" s="12" t="s">
        <v>185</v>
      </c>
      <c r="I131" s="16" t="s">
        <v>497</v>
      </c>
      <c r="J131" s="13">
        <v>1419264999999.999</v>
      </c>
      <c r="K131" s="13">
        <v>905143999997.92322</v>
      </c>
      <c r="L131" s="13">
        <v>550000000.00141788</v>
      </c>
      <c r="M131" s="13">
        <v>2018973000008.1189</v>
      </c>
      <c r="N131" s="13">
        <v>345342870001.95209</v>
      </c>
      <c r="O131" s="13">
        <v>693089919999.15503</v>
      </c>
      <c r="P131" s="13">
        <v>852545259964.49609</v>
      </c>
      <c r="Q131" s="13">
        <v>1030720000028.6256</v>
      </c>
      <c r="R131" s="13">
        <v>330171999989.34229</v>
      </c>
      <c r="S131" s="13"/>
      <c r="T131" s="13"/>
      <c r="U131" s="13"/>
      <c r="V131" s="13"/>
      <c r="W131" s="13"/>
      <c r="X131" s="13"/>
      <c r="Y131" s="13"/>
      <c r="Z131" s="13"/>
      <c r="AA131" s="13"/>
      <c r="AB131" s="13"/>
      <c r="AC131" s="13"/>
      <c r="AD131" s="13"/>
      <c r="AE131" s="13"/>
      <c r="AF131" s="40"/>
      <c r="AG131" s="17" t="s">
        <v>238</v>
      </c>
    </row>
    <row r="132" spans="1:33" x14ac:dyDescent="0.25">
      <c r="A132" s="21" t="s">
        <v>47</v>
      </c>
      <c r="B132" s="12" t="s">
        <v>239</v>
      </c>
      <c r="C132" s="12" t="s">
        <v>219</v>
      </c>
      <c r="D132" s="12" t="s">
        <v>240</v>
      </c>
      <c r="E132" s="12" t="s">
        <v>241</v>
      </c>
      <c r="F132" s="12" t="s">
        <v>40</v>
      </c>
      <c r="G132" s="12" t="s">
        <v>41</v>
      </c>
      <c r="H132" s="12" t="s">
        <v>54</v>
      </c>
      <c r="I132" s="16" t="s">
        <v>497</v>
      </c>
      <c r="J132" s="13">
        <v>10451638926.410978</v>
      </c>
      <c r="K132" s="13">
        <v>24157349839.55386</v>
      </c>
      <c r="L132" s="13">
        <v>30454430447.712151</v>
      </c>
      <c r="M132" s="13">
        <v>179604318235.82263</v>
      </c>
      <c r="N132" s="13">
        <v>309803972753.60095</v>
      </c>
      <c r="O132" s="13">
        <v>289061136000</v>
      </c>
      <c r="P132" s="13">
        <v>285169613123.90265</v>
      </c>
      <c r="Q132" s="13">
        <v>223845010271.9516</v>
      </c>
      <c r="R132" s="13">
        <v>220190813338.04245</v>
      </c>
      <c r="S132" s="13">
        <v>213028151246.25827</v>
      </c>
      <c r="T132" s="13">
        <v>516206623889.33813</v>
      </c>
      <c r="U132" s="13">
        <v>444335695257.90894</v>
      </c>
      <c r="V132" s="13">
        <v>587396658609.95557</v>
      </c>
      <c r="W132" s="13">
        <v>1224401246689.427</v>
      </c>
      <c r="X132" s="13">
        <v>679775138627.11926</v>
      </c>
      <c r="Y132" s="13">
        <v>77261750547.502563</v>
      </c>
      <c r="Z132" s="13">
        <v>42587687628.289513</v>
      </c>
      <c r="AA132" s="13">
        <v>49133144000.808472</v>
      </c>
      <c r="AB132" s="13">
        <v>20857333435.595558</v>
      </c>
      <c r="AC132" s="13">
        <v>38927846397.972832</v>
      </c>
      <c r="AD132" s="13">
        <v>55853569755.357635</v>
      </c>
      <c r="AE132" s="13">
        <v>28371877657.543026</v>
      </c>
      <c r="AF132" s="40">
        <v>38458668860.275291</v>
      </c>
      <c r="AG132" s="17" t="s">
        <v>242</v>
      </c>
    </row>
    <row r="133" spans="1:33" x14ac:dyDescent="0.25">
      <c r="A133" s="21" t="s">
        <v>36</v>
      </c>
      <c r="B133" s="12" t="s">
        <v>239</v>
      </c>
      <c r="C133" s="12" t="s">
        <v>219</v>
      </c>
      <c r="D133" s="12" t="s">
        <v>240</v>
      </c>
      <c r="E133" s="12" t="s">
        <v>241</v>
      </c>
      <c r="F133" s="12" t="s">
        <v>40</v>
      </c>
      <c r="G133" s="12" t="s">
        <v>41</v>
      </c>
      <c r="H133" s="12" t="s">
        <v>56</v>
      </c>
      <c r="I133" s="16" t="s">
        <v>497</v>
      </c>
      <c r="J133" s="13">
        <v>3990946965883.3174</v>
      </c>
      <c r="K133" s="13">
        <v>6847051562738.7598</v>
      </c>
      <c r="L133" s="13">
        <v>7362555907071.8574</v>
      </c>
      <c r="M133" s="13">
        <v>7229481669291.9307</v>
      </c>
      <c r="N133" s="13">
        <v>8122732183402.3789</v>
      </c>
      <c r="O133" s="13">
        <v>7116349500000</v>
      </c>
      <c r="P133" s="13">
        <v>7007640456660.8584</v>
      </c>
      <c r="Q133" s="13">
        <v>5490772306142.9287</v>
      </c>
      <c r="R133" s="13">
        <v>4873585099199.3418</v>
      </c>
      <c r="S133" s="13">
        <v>4635118822550.21</v>
      </c>
      <c r="T133" s="13">
        <v>7073585381117.0557</v>
      </c>
      <c r="U133" s="13">
        <v>5560545601759.5342</v>
      </c>
      <c r="V133" s="13">
        <v>7977407194411.1797</v>
      </c>
      <c r="W133" s="13">
        <v>15850385186599.992</v>
      </c>
      <c r="X133" s="13">
        <v>8151035985919.2158</v>
      </c>
      <c r="Y133" s="13">
        <v>996797630475.80042</v>
      </c>
      <c r="Z133" s="13">
        <v>556515326459.65247</v>
      </c>
      <c r="AA133" s="13">
        <v>646671788552.38733</v>
      </c>
      <c r="AB133" s="13">
        <v>270159745459.97696</v>
      </c>
      <c r="AC133" s="13">
        <v>516175651075.12848</v>
      </c>
      <c r="AD133" s="13">
        <v>738104515283.1825</v>
      </c>
      <c r="AE133" s="13">
        <v>376237986915.42584</v>
      </c>
      <c r="AF133" s="40">
        <v>496446063819.67065</v>
      </c>
      <c r="AG133" s="17" t="s">
        <v>243</v>
      </c>
    </row>
    <row r="134" spans="1:33" x14ac:dyDescent="0.25">
      <c r="A134" s="21" t="s">
        <v>36</v>
      </c>
      <c r="B134" s="12" t="s">
        <v>239</v>
      </c>
      <c r="C134" s="12" t="s">
        <v>219</v>
      </c>
      <c r="D134" s="12" t="s">
        <v>240</v>
      </c>
      <c r="E134" s="12" t="s">
        <v>241</v>
      </c>
      <c r="F134" s="12" t="s">
        <v>40</v>
      </c>
      <c r="G134" s="12" t="s">
        <v>41</v>
      </c>
      <c r="H134" s="12" t="s">
        <v>42</v>
      </c>
      <c r="I134" s="16" t="s">
        <v>497</v>
      </c>
      <c r="J134" s="13">
        <v>2399726600000</v>
      </c>
      <c r="K134" s="13">
        <v>2213983288061.3647</v>
      </c>
      <c r="L134" s="13">
        <v>1830176876157.9961</v>
      </c>
      <c r="M134" s="13">
        <v>1675186352359.1086</v>
      </c>
      <c r="N134" s="13">
        <v>1679145166600</v>
      </c>
      <c r="O134" s="13">
        <v>1535884100000.0005</v>
      </c>
      <c r="P134" s="13">
        <v>1790168700000.0005</v>
      </c>
      <c r="Q134" s="13">
        <v>1506501100000.0002</v>
      </c>
      <c r="R134" s="13">
        <v>1418551500000</v>
      </c>
      <c r="S134" s="13">
        <v>1494086653000</v>
      </c>
      <c r="T134" s="13">
        <v>1473891495000</v>
      </c>
      <c r="U134" s="13">
        <v>1589074250000</v>
      </c>
      <c r="V134" s="13">
        <v>1309488647354.8704</v>
      </c>
      <c r="W134" s="13">
        <v>1577986538525.8955</v>
      </c>
      <c r="X134" s="13">
        <v>1734258409025.3506</v>
      </c>
      <c r="Y134" s="13">
        <v>1795532129467.8401</v>
      </c>
      <c r="Z134" s="13">
        <v>1844787666284.2214</v>
      </c>
      <c r="AA134" s="13">
        <v>1685011717993.7805</v>
      </c>
      <c r="AB134" s="13">
        <v>1631232220556.6626</v>
      </c>
      <c r="AC134" s="13">
        <v>1827286649800.8206</v>
      </c>
      <c r="AD134" s="13">
        <v>7067821090613.4639</v>
      </c>
      <c r="AE134" s="13">
        <v>15265865624098.375</v>
      </c>
      <c r="AF134" s="40">
        <v>16617238630944.789</v>
      </c>
      <c r="AG134" s="17" t="s">
        <v>244</v>
      </c>
    </row>
    <row r="135" spans="1:33" x14ac:dyDescent="0.25">
      <c r="A135" s="21" t="s">
        <v>36</v>
      </c>
      <c r="B135" s="12" t="s">
        <v>245</v>
      </c>
      <c r="C135" s="12" t="s">
        <v>219</v>
      </c>
      <c r="D135" s="12" t="s">
        <v>240</v>
      </c>
      <c r="E135" s="12" t="s">
        <v>246</v>
      </c>
      <c r="F135" s="12" t="s">
        <v>40</v>
      </c>
      <c r="G135" s="12" t="s">
        <v>41</v>
      </c>
      <c r="H135" s="12" t="s">
        <v>42</v>
      </c>
      <c r="I135" s="16" t="s">
        <v>497</v>
      </c>
      <c r="J135" s="13">
        <v>1996663901619.5159</v>
      </c>
      <c r="K135" s="13">
        <v>1623833757231.0674</v>
      </c>
      <c r="L135" s="13">
        <v>1669449241446.6934</v>
      </c>
      <c r="M135" s="13">
        <v>2661790515338.2407</v>
      </c>
      <c r="N135" s="13">
        <v>2443009556468.1865</v>
      </c>
      <c r="O135" s="13">
        <v>2411184933695.1123</v>
      </c>
      <c r="P135" s="13">
        <v>2226841658937.4805</v>
      </c>
      <c r="Q135" s="13">
        <v>1911508791665.2747</v>
      </c>
      <c r="R135" s="13">
        <v>1567770700000</v>
      </c>
      <c r="S135" s="13">
        <v>1497719011000</v>
      </c>
      <c r="T135" s="13">
        <v>1474278936000</v>
      </c>
      <c r="U135" s="13">
        <v>1455997103000</v>
      </c>
      <c r="V135" s="13">
        <v>1278437804721.1765</v>
      </c>
      <c r="W135" s="13">
        <v>1281392443075.0342</v>
      </c>
      <c r="X135" s="13">
        <v>1359633462247.4729</v>
      </c>
      <c r="Y135" s="13">
        <v>1354801652990.5391</v>
      </c>
      <c r="Z135" s="13">
        <v>1346015398812.6243</v>
      </c>
      <c r="AA135" s="13">
        <v>1226808653371.7852</v>
      </c>
      <c r="AB135" s="13">
        <v>1069271962703.2919</v>
      </c>
      <c r="AC135" s="13">
        <v>1057580913855.9895</v>
      </c>
      <c r="AD135" s="13">
        <v>961202752081.38623</v>
      </c>
      <c r="AE135" s="13">
        <v>1049295847667.6837</v>
      </c>
      <c r="AF135" s="40">
        <v>1010360131429.8728</v>
      </c>
      <c r="AG135" s="17" t="s">
        <v>247</v>
      </c>
    </row>
    <row r="136" spans="1:33" x14ac:dyDescent="0.25">
      <c r="A136" s="21" t="s">
        <v>36</v>
      </c>
      <c r="B136" s="12" t="s">
        <v>248</v>
      </c>
      <c r="C136" s="12" t="s">
        <v>219</v>
      </c>
      <c r="D136" s="12" t="s">
        <v>240</v>
      </c>
      <c r="E136" s="12" t="s">
        <v>249</v>
      </c>
      <c r="F136" s="12" t="s">
        <v>250</v>
      </c>
      <c r="G136" s="12" t="s">
        <v>41</v>
      </c>
      <c r="H136" s="12" t="s">
        <v>42</v>
      </c>
      <c r="I136" s="16" t="s">
        <v>497</v>
      </c>
      <c r="J136" s="13">
        <v>51637537687558.453</v>
      </c>
      <c r="K136" s="13">
        <v>43120060782936.555</v>
      </c>
      <c r="L136" s="13">
        <v>39007062072529.93</v>
      </c>
      <c r="M136" s="13">
        <v>41809052794425.438</v>
      </c>
      <c r="N136" s="13">
        <v>53308903835976.172</v>
      </c>
      <c r="O136" s="13">
        <v>43267134326409.969</v>
      </c>
      <c r="P136" s="13">
        <v>49327722508227.227</v>
      </c>
      <c r="Q136" s="13">
        <v>45085116827808.297</v>
      </c>
      <c r="R136" s="13">
        <v>41764147600000</v>
      </c>
      <c r="S136" s="13">
        <v>41754987100000</v>
      </c>
      <c r="T136" s="13">
        <v>40331980700000</v>
      </c>
      <c r="U136" s="13">
        <v>42294970195000</v>
      </c>
      <c r="V136" s="13">
        <v>38433645709343.234</v>
      </c>
      <c r="W136" s="13">
        <v>38382997805121.797</v>
      </c>
      <c r="X136" s="13">
        <v>42248199661926.047</v>
      </c>
      <c r="Y136" s="13">
        <v>43397308781994.609</v>
      </c>
      <c r="Z136" s="13">
        <v>41348920483017.539</v>
      </c>
      <c r="AA136" s="13">
        <v>39696443887272.523</v>
      </c>
      <c r="AB136" s="13">
        <v>40074724438552.438</v>
      </c>
      <c r="AC136" s="13">
        <v>40948418229105.586</v>
      </c>
      <c r="AD136" s="13">
        <v>41102726347356.242</v>
      </c>
      <c r="AE136" s="13">
        <v>42834599442864.148</v>
      </c>
      <c r="AF136" s="40">
        <v>42916872513653.43</v>
      </c>
      <c r="AG136" s="17" t="s">
        <v>251</v>
      </c>
    </row>
    <row r="137" spans="1:33" x14ac:dyDescent="0.25">
      <c r="A137" s="21" t="s">
        <v>36</v>
      </c>
      <c r="B137" s="12" t="s">
        <v>248</v>
      </c>
      <c r="C137" s="12" t="s">
        <v>219</v>
      </c>
      <c r="D137" s="12" t="s">
        <v>240</v>
      </c>
      <c r="E137" s="12" t="s">
        <v>249</v>
      </c>
      <c r="F137" s="12" t="s">
        <v>40</v>
      </c>
      <c r="G137" s="12" t="s">
        <v>41</v>
      </c>
      <c r="H137" s="12" t="s">
        <v>42</v>
      </c>
      <c r="I137" s="16" t="s">
        <v>497</v>
      </c>
      <c r="J137" s="13">
        <v>17732142794219.141</v>
      </c>
      <c r="K137" s="13">
        <v>22281186704598.387</v>
      </c>
      <c r="L137" s="13">
        <v>20836798393522.363</v>
      </c>
      <c r="M137" s="13">
        <v>13851541810230.496</v>
      </c>
      <c r="N137" s="13">
        <v>16376448490088.117</v>
      </c>
      <c r="O137" s="13">
        <v>14499675444976.076</v>
      </c>
      <c r="P137" s="13">
        <v>15720343838975.01</v>
      </c>
      <c r="Q137" s="13">
        <v>15447275651054.707</v>
      </c>
      <c r="R137" s="13">
        <v>16752525900000</v>
      </c>
      <c r="S137" s="13">
        <v>15910641865000</v>
      </c>
      <c r="T137" s="13">
        <v>16437798236000.002</v>
      </c>
      <c r="U137" s="13">
        <v>15854882510000</v>
      </c>
      <c r="V137" s="13">
        <v>14147760786439.961</v>
      </c>
      <c r="W137" s="13">
        <v>13510396461499.563</v>
      </c>
      <c r="X137" s="13">
        <v>13970423950093.627</v>
      </c>
      <c r="Y137" s="13">
        <v>13738454003954.447</v>
      </c>
      <c r="Z137" s="13">
        <v>13871647765349.037</v>
      </c>
      <c r="AA137" s="13">
        <v>13972166910893.346</v>
      </c>
      <c r="AB137" s="13">
        <v>13663334275027.979</v>
      </c>
      <c r="AC137" s="13">
        <v>13797814656182.193</v>
      </c>
      <c r="AD137" s="13">
        <v>13836862162274.295</v>
      </c>
      <c r="AE137" s="13">
        <v>14698478864926.549</v>
      </c>
      <c r="AF137" s="40">
        <v>14599792149759.91</v>
      </c>
      <c r="AG137" s="17" t="s">
        <v>252</v>
      </c>
    </row>
    <row r="138" spans="1:33" x14ac:dyDescent="0.25">
      <c r="A138" s="21" t="s">
        <v>36</v>
      </c>
      <c r="B138" s="12" t="s">
        <v>248</v>
      </c>
      <c r="C138" s="12" t="s">
        <v>219</v>
      </c>
      <c r="D138" s="12" t="s">
        <v>240</v>
      </c>
      <c r="E138" s="12" t="s">
        <v>249</v>
      </c>
      <c r="F138" s="12" t="s">
        <v>253</v>
      </c>
      <c r="G138" s="12" t="s">
        <v>41</v>
      </c>
      <c r="H138" s="12" t="s">
        <v>42</v>
      </c>
      <c r="I138" s="16" t="s">
        <v>497</v>
      </c>
      <c r="J138" s="13">
        <v>2108792804884.5388</v>
      </c>
      <c r="K138" s="13">
        <v>729337719967.69519</v>
      </c>
      <c r="L138" s="13">
        <v>830378266768.90674</v>
      </c>
      <c r="M138" s="13">
        <v>1478842778734.0481</v>
      </c>
      <c r="N138" s="13">
        <v>1822327225809.1904</v>
      </c>
      <c r="O138" s="13">
        <v>1518754033646.8647</v>
      </c>
      <c r="P138" s="13">
        <v>1691172532751.9436</v>
      </c>
      <c r="Q138" s="13">
        <v>1546530989205.0286</v>
      </c>
      <c r="R138" s="13">
        <v>1405703900000</v>
      </c>
      <c r="S138" s="13">
        <v>1127480500000</v>
      </c>
      <c r="T138" s="13">
        <v>1262296800000</v>
      </c>
      <c r="U138" s="13">
        <v>1347984100000</v>
      </c>
      <c r="V138" s="13">
        <v>1612412663954.9307</v>
      </c>
      <c r="W138" s="13">
        <v>1551981833867.6255</v>
      </c>
      <c r="X138" s="13">
        <v>1671564265556.9385</v>
      </c>
      <c r="Y138" s="13">
        <v>1605495355016.0322</v>
      </c>
      <c r="Z138" s="13">
        <v>1741273474415.6868</v>
      </c>
      <c r="AA138" s="13">
        <v>1874315654456.2966</v>
      </c>
      <c r="AB138" s="13">
        <v>1633663662029.3076</v>
      </c>
      <c r="AC138" s="13">
        <v>1806629604927.3542</v>
      </c>
      <c r="AD138" s="13">
        <v>1801725502665.4861</v>
      </c>
      <c r="AE138" s="13">
        <v>1787250472890.7239</v>
      </c>
      <c r="AF138" s="40">
        <v>1734442036748.0706</v>
      </c>
      <c r="AG138" s="17" t="s">
        <v>254</v>
      </c>
    </row>
    <row r="139" spans="1:33" x14ac:dyDescent="0.25">
      <c r="A139" s="21" t="s">
        <v>36</v>
      </c>
      <c r="B139" s="12" t="s">
        <v>245</v>
      </c>
      <c r="C139" s="12" t="s">
        <v>219</v>
      </c>
      <c r="D139" s="12" t="s">
        <v>240</v>
      </c>
      <c r="E139" s="12" t="s">
        <v>255</v>
      </c>
      <c r="F139" s="12" t="s">
        <v>256</v>
      </c>
      <c r="G139" s="12" t="s">
        <v>41</v>
      </c>
      <c r="H139" s="12" t="s">
        <v>42</v>
      </c>
      <c r="I139" s="16" t="s">
        <v>497</v>
      </c>
      <c r="J139" s="13">
        <v>6112238320165.8311</v>
      </c>
      <c r="K139" s="13">
        <v>1863185482704.5388</v>
      </c>
      <c r="L139" s="13">
        <v>1772752028897.1155</v>
      </c>
      <c r="M139" s="13">
        <v>4204724610288.0532</v>
      </c>
      <c r="N139" s="13">
        <v>4230897547774.1836</v>
      </c>
      <c r="O139" s="13">
        <v>4411601828487.9268</v>
      </c>
      <c r="P139" s="13">
        <v>4644866073425.7109</v>
      </c>
      <c r="Q139" s="13">
        <v>4342827414612.7681</v>
      </c>
      <c r="R139" s="13">
        <v>3898610600000</v>
      </c>
      <c r="S139" s="13">
        <v>3521538850000</v>
      </c>
      <c r="T139" s="13">
        <v>3317509809000</v>
      </c>
      <c r="U139" s="13">
        <v>3155124912000</v>
      </c>
      <c r="V139" s="13">
        <v>2508987506101.2646</v>
      </c>
      <c r="W139" s="13">
        <v>2232109043082.2905</v>
      </c>
      <c r="X139" s="13">
        <v>2118058478026.3833</v>
      </c>
      <c r="Y139" s="13">
        <v>2096698227186.3718</v>
      </c>
      <c r="Z139" s="13">
        <v>2033432614326.5969</v>
      </c>
      <c r="AA139" s="13">
        <v>1881576636053.5603</v>
      </c>
      <c r="AB139" s="13">
        <v>1783292405274.6694</v>
      </c>
      <c r="AC139" s="13">
        <v>1873401985831.1265</v>
      </c>
      <c r="AD139" s="13">
        <v>2378364400428.7852</v>
      </c>
      <c r="AE139" s="13">
        <v>2428436105020.585</v>
      </c>
      <c r="AF139" s="40">
        <v>2416161735392.1807</v>
      </c>
      <c r="AG139" s="17" t="s">
        <v>257</v>
      </c>
    </row>
    <row r="140" spans="1:33" x14ac:dyDescent="0.25">
      <c r="A140" s="21" t="s">
        <v>36</v>
      </c>
      <c r="B140" s="12" t="s">
        <v>245</v>
      </c>
      <c r="C140" s="12" t="s">
        <v>219</v>
      </c>
      <c r="D140" s="12" t="s">
        <v>240</v>
      </c>
      <c r="E140" s="12" t="s">
        <v>255</v>
      </c>
      <c r="F140" s="12" t="s">
        <v>258</v>
      </c>
      <c r="G140" s="12" t="s">
        <v>41</v>
      </c>
      <c r="H140" s="12" t="s">
        <v>42</v>
      </c>
      <c r="I140" s="16" t="s">
        <v>497</v>
      </c>
      <c r="J140" s="13">
        <v>12752739184934.408</v>
      </c>
      <c r="K140" s="13">
        <v>12694905988603.965</v>
      </c>
      <c r="L140" s="13">
        <v>11024591883171.512</v>
      </c>
      <c r="M140" s="13">
        <v>9104505294798.4238</v>
      </c>
      <c r="N140" s="13">
        <v>10076959241492.066</v>
      </c>
      <c r="O140" s="13">
        <v>9778995599367.1367</v>
      </c>
      <c r="P140" s="13">
        <v>9682959617397.5879</v>
      </c>
      <c r="Q140" s="13">
        <v>9539896797716.5762</v>
      </c>
      <c r="R140" s="13">
        <v>6234374900000</v>
      </c>
      <c r="S140" s="13">
        <v>5410013957000</v>
      </c>
      <c r="T140" s="13">
        <v>5440650746000</v>
      </c>
      <c r="U140" s="13">
        <v>5523089298000</v>
      </c>
      <c r="V140" s="13">
        <v>4829899235261.2432</v>
      </c>
      <c r="W140" s="13">
        <v>4715816059958.9248</v>
      </c>
      <c r="X140" s="13">
        <v>4981566513756.418</v>
      </c>
      <c r="Y140" s="13">
        <v>5004972367278.7041</v>
      </c>
      <c r="Z140" s="13">
        <v>4839172187863.9336</v>
      </c>
      <c r="AA140" s="13">
        <v>4912756968387.0264</v>
      </c>
      <c r="AB140" s="13">
        <v>4697130850568.7734</v>
      </c>
      <c r="AC140" s="13">
        <v>4586021106942.5967</v>
      </c>
      <c r="AD140" s="13">
        <v>4167693500418.812</v>
      </c>
      <c r="AE140" s="13">
        <v>4209655260179.4072</v>
      </c>
      <c r="AF140" s="40">
        <v>4217371045967.1782</v>
      </c>
      <c r="AG140" s="17" t="s">
        <v>259</v>
      </c>
    </row>
    <row r="141" spans="1:33" x14ac:dyDescent="0.25">
      <c r="A141" s="21" t="s">
        <v>36</v>
      </c>
      <c r="B141" s="12" t="s">
        <v>245</v>
      </c>
      <c r="C141" s="12" t="s">
        <v>219</v>
      </c>
      <c r="D141" s="12" t="s">
        <v>240</v>
      </c>
      <c r="E141" s="12" t="s">
        <v>255</v>
      </c>
      <c r="F141" s="12" t="s">
        <v>260</v>
      </c>
      <c r="G141" s="12" t="s">
        <v>41</v>
      </c>
      <c r="H141" s="12" t="s">
        <v>42</v>
      </c>
      <c r="I141" s="16" t="s">
        <v>497</v>
      </c>
      <c r="J141" s="13">
        <v>4032810334814.0522</v>
      </c>
      <c r="K141" s="13">
        <v>6841780662585.7773</v>
      </c>
      <c r="L141" s="13">
        <v>6967366035221.7529</v>
      </c>
      <c r="M141" s="13">
        <v>2494891473973.6406</v>
      </c>
      <c r="N141" s="13">
        <v>3432418632968.9858</v>
      </c>
      <c r="O141" s="13">
        <v>3156584369271.3145</v>
      </c>
      <c r="P141" s="13">
        <v>3256956155996.7275</v>
      </c>
      <c r="Q141" s="13">
        <v>2844452469814.2646</v>
      </c>
      <c r="R141" s="13">
        <v>3014731200000</v>
      </c>
      <c r="S141" s="13">
        <v>2746312472000</v>
      </c>
      <c r="T141" s="13">
        <v>2197689244999.9998</v>
      </c>
      <c r="U141" s="13">
        <v>2201522041000</v>
      </c>
      <c r="V141" s="13">
        <v>2012658861892.6052</v>
      </c>
      <c r="W141" s="13">
        <v>1951203447665.1692</v>
      </c>
      <c r="X141" s="13">
        <v>1994711917785.9436</v>
      </c>
      <c r="Y141" s="13">
        <v>1902739449269.5652</v>
      </c>
      <c r="Z141" s="13">
        <v>1923056788400.1792</v>
      </c>
      <c r="AA141" s="13">
        <v>1972303148243.8928</v>
      </c>
      <c r="AB141" s="13">
        <v>1936305252784.3237</v>
      </c>
      <c r="AC141" s="13">
        <v>1983793675208.4148</v>
      </c>
      <c r="AD141" s="13">
        <v>1940890002471.4939</v>
      </c>
      <c r="AE141" s="13">
        <v>2441582746431.6143</v>
      </c>
      <c r="AF141" s="40">
        <v>2601403643822.5229</v>
      </c>
      <c r="AG141" s="17" t="s">
        <v>261</v>
      </c>
    </row>
    <row r="142" spans="1:33" x14ac:dyDescent="0.25">
      <c r="A142" s="21" t="s">
        <v>47</v>
      </c>
      <c r="B142" s="12" t="s">
        <v>262</v>
      </c>
      <c r="C142" s="12" t="s">
        <v>219</v>
      </c>
      <c r="D142" s="12" t="s">
        <v>240</v>
      </c>
      <c r="E142" s="12" t="s">
        <v>48</v>
      </c>
      <c r="F142" s="12" t="s">
        <v>40</v>
      </c>
      <c r="G142" s="12" t="s">
        <v>41</v>
      </c>
      <c r="H142" s="12" t="s">
        <v>49</v>
      </c>
      <c r="I142" s="16" t="s">
        <v>497</v>
      </c>
      <c r="J142" s="13">
        <v>3055521875.3646498</v>
      </c>
      <c r="K142" s="13">
        <v>4318556035.0991049</v>
      </c>
      <c r="L142" s="13">
        <v>5807386428.4640942</v>
      </c>
      <c r="M142" s="13">
        <v>1532955791.9800179</v>
      </c>
      <c r="N142" s="13">
        <v>2262505842.4521928</v>
      </c>
      <c r="O142" s="13">
        <v>4046403682.0291882</v>
      </c>
      <c r="P142" s="13">
        <v>32020003872.720612</v>
      </c>
      <c r="Q142" s="13">
        <v>28966833717.625221</v>
      </c>
      <c r="R142" s="13">
        <v>17491845690.086285</v>
      </c>
      <c r="S142" s="13">
        <v>15947631930.511368</v>
      </c>
      <c r="T142" s="13">
        <v>13742679285.659739</v>
      </c>
      <c r="U142" s="13">
        <v>32918222005.689598</v>
      </c>
      <c r="V142" s="13">
        <v>56543621603.536041</v>
      </c>
      <c r="W142" s="13">
        <v>158506350163.49326</v>
      </c>
      <c r="X142" s="13">
        <v>120674430058.91382</v>
      </c>
      <c r="Y142" s="13">
        <v>257195175208.55634</v>
      </c>
      <c r="Z142" s="13">
        <v>263327660278.70871</v>
      </c>
      <c r="AA142" s="13">
        <v>306972960628.19287</v>
      </c>
      <c r="AB142" s="13">
        <v>316681268452.87598</v>
      </c>
      <c r="AC142" s="13">
        <v>366205578163.78992</v>
      </c>
      <c r="AD142" s="13">
        <v>436915924485.94385</v>
      </c>
      <c r="AE142" s="13">
        <v>489378295646.71234</v>
      </c>
      <c r="AF142" s="40">
        <v>483445885399.354</v>
      </c>
      <c r="AG142" s="17" t="s">
        <v>263</v>
      </c>
    </row>
    <row r="143" spans="1:33" x14ac:dyDescent="0.25">
      <c r="A143" s="21" t="s">
        <v>36</v>
      </c>
      <c r="B143" s="12" t="s">
        <v>262</v>
      </c>
      <c r="C143" s="12" t="s">
        <v>219</v>
      </c>
      <c r="D143" s="12" t="s">
        <v>240</v>
      </c>
      <c r="E143" s="12" t="s">
        <v>48</v>
      </c>
      <c r="F143" s="12" t="s">
        <v>40</v>
      </c>
      <c r="G143" s="12" t="s">
        <v>41</v>
      </c>
      <c r="H143" s="12" t="s">
        <v>116</v>
      </c>
      <c r="I143" s="16" t="s">
        <v>497</v>
      </c>
      <c r="J143" s="13">
        <v>290702197666.66669</v>
      </c>
      <c r="K143" s="13">
        <v>290702197666.66669</v>
      </c>
      <c r="L143" s="13">
        <v>290702197666.66669</v>
      </c>
      <c r="M143" s="13">
        <v>290702197666.66669</v>
      </c>
      <c r="N143" s="13">
        <v>290702197666.66669</v>
      </c>
      <c r="O143" s="13">
        <v>290702197666.66669</v>
      </c>
      <c r="P143" s="13">
        <v>290702197666.66669</v>
      </c>
      <c r="Q143" s="13">
        <v>290702197666.66669</v>
      </c>
      <c r="R143" s="13">
        <v>290702197666.66669</v>
      </c>
      <c r="S143" s="13">
        <v>290702197666.66669</v>
      </c>
      <c r="T143" s="13">
        <v>290702197666.66669</v>
      </c>
      <c r="U143" s="13">
        <v>204255010600.07681</v>
      </c>
      <c r="V143" s="13">
        <v>344164867396.24976</v>
      </c>
      <c r="W143" s="13">
        <v>323686714995.32764</v>
      </c>
      <c r="X143" s="13">
        <v>384488963892.76697</v>
      </c>
      <c r="Y143" s="13">
        <v>374546784616.74133</v>
      </c>
      <c r="Z143" s="13">
        <v>420428737578.97656</v>
      </c>
      <c r="AA143" s="13">
        <v>402333355594.33533</v>
      </c>
      <c r="AB143" s="13">
        <v>446533054899.55408</v>
      </c>
      <c r="AC143" s="13">
        <v>397919127505.01123</v>
      </c>
      <c r="AD143" s="13">
        <v>416849432896.07629</v>
      </c>
      <c r="AE143" s="13">
        <v>458329947207.42218</v>
      </c>
      <c r="AF143" s="40">
        <v>396195544998.84894</v>
      </c>
      <c r="AG143" s="17" t="s">
        <v>264</v>
      </c>
    </row>
    <row r="144" spans="1:33" x14ac:dyDescent="0.25">
      <c r="A144" s="21" t="s">
        <v>36</v>
      </c>
      <c r="B144" s="12" t="s">
        <v>262</v>
      </c>
      <c r="C144" s="12" t="s">
        <v>219</v>
      </c>
      <c r="D144" s="12" t="s">
        <v>240</v>
      </c>
      <c r="E144" s="12" t="s">
        <v>48</v>
      </c>
      <c r="F144" s="12" t="s">
        <v>40</v>
      </c>
      <c r="G144" s="12" t="s">
        <v>41</v>
      </c>
      <c r="H144" s="12" t="s">
        <v>52</v>
      </c>
      <c r="I144" s="16" t="s">
        <v>497</v>
      </c>
      <c r="J144" s="13">
        <v>6006329765478.123</v>
      </c>
      <c r="K144" s="13">
        <v>6898380056774.6592</v>
      </c>
      <c r="L144" s="13">
        <v>5963480911506.8125</v>
      </c>
      <c r="M144" s="13">
        <v>7035657282036.7715</v>
      </c>
      <c r="N144" s="13">
        <v>7025210735888.6064</v>
      </c>
      <c r="O144" s="13">
        <v>7248503471030.3115</v>
      </c>
      <c r="P144" s="13">
        <v>7639106433324.7236</v>
      </c>
      <c r="Q144" s="13">
        <v>7600308132398.1855</v>
      </c>
      <c r="R144" s="13">
        <v>6428363603865.376</v>
      </c>
      <c r="S144" s="13">
        <v>8711168459324.917</v>
      </c>
      <c r="T144" s="13">
        <v>9981326070489.0488</v>
      </c>
      <c r="U144" s="13">
        <v>10543038937701.986</v>
      </c>
      <c r="V144" s="13">
        <v>11114719587613.188</v>
      </c>
      <c r="W144" s="13">
        <v>10243059638042.5</v>
      </c>
      <c r="X144" s="13">
        <v>6917286039575.8594</v>
      </c>
      <c r="Y144" s="13">
        <v>7807916529554.123</v>
      </c>
      <c r="Z144" s="13">
        <v>6146704452684.4326</v>
      </c>
      <c r="AA144" s="13">
        <v>6788198222978.7979</v>
      </c>
      <c r="AB144" s="13">
        <v>6602986905101.7773</v>
      </c>
      <c r="AC144" s="13">
        <v>6109112087311.0723</v>
      </c>
      <c r="AD144" s="13">
        <v>5419503184172.9043</v>
      </c>
      <c r="AE144" s="13">
        <v>5329085453217.1523</v>
      </c>
      <c r="AF144" s="40">
        <v>4506243794938.0273</v>
      </c>
      <c r="AG144" s="17" t="s">
        <v>265</v>
      </c>
    </row>
    <row r="145" spans="1:33" x14ac:dyDescent="0.25">
      <c r="A145" s="21" t="s">
        <v>47</v>
      </c>
      <c r="B145" s="12" t="s">
        <v>262</v>
      </c>
      <c r="C145" s="12" t="s">
        <v>219</v>
      </c>
      <c r="D145" s="12" t="s">
        <v>240</v>
      </c>
      <c r="E145" s="12" t="s">
        <v>48</v>
      </c>
      <c r="F145" s="12" t="s">
        <v>40</v>
      </c>
      <c r="G145" s="12" t="s">
        <v>41</v>
      </c>
      <c r="H145" s="12" t="s">
        <v>54</v>
      </c>
      <c r="I145" s="16" t="s">
        <v>497</v>
      </c>
      <c r="J145" s="13">
        <v>5500382048.25597</v>
      </c>
      <c r="K145" s="13">
        <v>41497960942.238121</v>
      </c>
      <c r="L145" s="13">
        <v>51132692209.443565</v>
      </c>
      <c r="M145" s="13">
        <v>318678325953.69373</v>
      </c>
      <c r="N145" s="13">
        <v>512500677163.77332</v>
      </c>
      <c r="O145" s="13">
        <v>501399359999.99994</v>
      </c>
      <c r="P145" s="13">
        <v>494648603523.29803</v>
      </c>
      <c r="Q145" s="13">
        <v>479279403526.41223</v>
      </c>
      <c r="R145" s="13">
        <v>536697247766.34467</v>
      </c>
      <c r="S145" s="13">
        <v>519237634570.82666</v>
      </c>
      <c r="T145" s="13">
        <v>884900955457.69934</v>
      </c>
      <c r="U145" s="13">
        <v>810753670324.43176</v>
      </c>
      <c r="V145" s="13">
        <v>740879441524.95117</v>
      </c>
      <c r="W145" s="13">
        <v>615654372882.62561</v>
      </c>
      <c r="X145" s="13">
        <v>672743520094.65027</v>
      </c>
      <c r="Y145" s="13">
        <v>384414415646.65546</v>
      </c>
      <c r="Z145" s="13">
        <v>214260829111.7164</v>
      </c>
      <c r="AA145" s="13">
        <v>250867689368.5705</v>
      </c>
      <c r="AB145" s="13">
        <v>106816617450.66246</v>
      </c>
      <c r="AC145" s="13">
        <v>200882737508.46457</v>
      </c>
      <c r="AD145" s="13">
        <v>295596629444.2702</v>
      </c>
      <c r="AE145" s="13">
        <v>161810590572.54172</v>
      </c>
      <c r="AF145" s="40">
        <v>340131040023.0036</v>
      </c>
      <c r="AG145" s="17" t="s">
        <v>266</v>
      </c>
    </row>
    <row r="146" spans="1:33" x14ac:dyDescent="0.25">
      <c r="A146" s="21" t="s">
        <v>36</v>
      </c>
      <c r="B146" s="12" t="s">
        <v>262</v>
      </c>
      <c r="C146" s="12" t="s">
        <v>219</v>
      </c>
      <c r="D146" s="12" t="s">
        <v>240</v>
      </c>
      <c r="E146" s="12" t="s">
        <v>48</v>
      </c>
      <c r="F146" s="12" t="s">
        <v>40</v>
      </c>
      <c r="G146" s="12" t="s">
        <v>41</v>
      </c>
      <c r="H146" s="12" t="s">
        <v>56</v>
      </c>
      <c r="I146" s="16" t="s">
        <v>497</v>
      </c>
      <c r="J146" s="13">
        <v>2100314907666.2859</v>
      </c>
      <c r="K146" s="13">
        <v>11761997081931.195</v>
      </c>
      <c r="L146" s="13">
        <v>12361659684212.139</v>
      </c>
      <c r="M146" s="13">
        <v>12827526300664.145</v>
      </c>
      <c r="N146" s="13">
        <v>13437225182792.004</v>
      </c>
      <c r="O146" s="13">
        <v>12343869999999.998</v>
      </c>
      <c r="P146" s="13">
        <v>12155290768566.521</v>
      </c>
      <c r="Q146" s="13">
        <v>11756411601895.221</v>
      </c>
      <c r="R146" s="13">
        <v>11878968381300.082</v>
      </c>
      <c r="S146" s="13">
        <v>11297699948555.316</v>
      </c>
      <c r="T146" s="13">
        <v>12125808101997.473</v>
      </c>
      <c r="U146" s="13">
        <v>10146006282516.133</v>
      </c>
      <c r="V146" s="13">
        <v>10061849859682.383</v>
      </c>
      <c r="W146" s="13">
        <v>7969902822615.7256</v>
      </c>
      <c r="X146" s="13">
        <v>8066721375924.5576</v>
      </c>
      <c r="Y146" s="13">
        <v>4959548235989.4814</v>
      </c>
      <c r="Z146" s="13">
        <v>2799856998608.5859</v>
      </c>
      <c r="AA146" s="13">
        <v>3301825288674.9678</v>
      </c>
      <c r="AB146" s="13">
        <v>1383568530966.562</v>
      </c>
      <c r="AC146" s="13">
        <v>2663665920871.1206</v>
      </c>
      <c r="AD146" s="13">
        <v>3906307293355.7129</v>
      </c>
      <c r="AE146" s="13">
        <v>2145761785435.5769</v>
      </c>
      <c r="AF146" s="40">
        <v>4390602197277.9829</v>
      </c>
      <c r="AG146" s="17" t="s">
        <v>267</v>
      </c>
    </row>
    <row r="147" spans="1:33" x14ac:dyDescent="0.25">
      <c r="A147" s="21" t="s">
        <v>36</v>
      </c>
      <c r="B147" s="12" t="s">
        <v>262</v>
      </c>
      <c r="C147" s="12" t="s">
        <v>219</v>
      </c>
      <c r="D147" s="12" t="s">
        <v>240</v>
      </c>
      <c r="E147" s="12" t="s">
        <v>48</v>
      </c>
      <c r="F147" s="12" t="s">
        <v>40</v>
      </c>
      <c r="G147" s="12" t="s">
        <v>41</v>
      </c>
      <c r="H147" s="12" t="s">
        <v>58</v>
      </c>
      <c r="I147" s="16" t="s">
        <v>497</v>
      </c>
      <c r="J147" s="13">
        <v>129735000000</v>
      </c>
      <c r="K147" s="13">
        <v>173610000000</v>
      </c>
      <c r="L147" s="13">
        <v>45360000000</v>
      </c>
      <c r="M147" s="13">
        <v>184680000000</v>
      </c>
      <c r="N147" s="13">
        <v>175905000000</v>
      </c>
      <c r="O147" s="13">
        <v>174150000000</v>
      </c>
      <c r="P147" s="13">
        <v>131625000000</v>
      </c>
      <c r="Q147" s="13">
        <v>130545000000</v>
      </c>
      <c r="R147" s="13">
        <v>57105000000</v>
      </c>
      <c r="S147" s="13">
        <v>15120000000</v>
      </c>
      <c r="T147" s="13">
        <v>20790000000</v>
      </c>
      <c r="U147" s="13">
        <v>43065000000</v>
      </c>
      <c r="V147" s="13">
        <v>18495000000</v>
      </c>
      <c r="W147" s="13">
        <v>7155000000</v>
      </c>
      <c r="X147" s="13">
        <v>91665000000</v>
      </c>
      <c r="Y147" s="13">
        <v>17820000000</v>
      </c>
      <c r="Z147" s="13">
        <v>4995000000</v>
      </c>
      <c r="AA147" s="13">
        <v>3240000000</v>
      </c>
      <c r="AB147" s="13">
        <v>2295000000</v>
      </c>
      <c r="AC147" s="13">
        <v>1215000000</v>
      </c>
      <c r="AD147" s="13">
        <v>675000000</v>
      </c>
      <c r="AE147" s="13">
        <v>675000000</v>
      </c>
      <c r="AF147" s="40">
        <v>675000000</v>
      </c>
      <c r="AG147" s="17" t="s">
        <v>268</v>
      </c>
    </row>
    <row r="148" spans="1:33" x14ac:dyDescent="0.25">
      <c r="A148" s="21" t="s">
        <v>36</v>
      </c>
      <c r="B148" s="12" t="s">
        <v>262</v>
      </c>
      <c r="C148" s="12" t="s">
        <v>219</v>
      </c>
      <c r="D148" s="12" t="s">
        <v>240</v>
      </c>
      <c r="E148" s="12" t="s">
        <v>48</v>
      </c>
      <c r="F148" s="12" t="s">
        <v>40</v>
      </c>
      <c r="G148" s="12" t="s">
        <v>41</v>
      </c>
      <c r="H148" s="12" t="s">
        <v>123</v>
      </c>
      <c r="I148" s="16" t="s">
        <v>497</v>
      </c>
      <c r="J148" s="13">
        <v>20344000000000</v>
      </c>
      <c r="K148" s="13">
        <v>21817000000000</v>
      </c>
      <c r="L148" s="13">
        <v>31516000000000.004</v>
      </c>
      <c r="M148" s="13">
        <v>22977000000000</v>
      </c>
      <c r="N148" s="13">
        <v>16480000000000</v>
      </c>
      <c r="O148" s="13">
        <v>6014000000000</v>
      </c>
      <c r="P148" s="13">
        <v>10259000000000</v>
      </c>
      <c r="Q148" s="13">
        <v>6488000000000</v>
      </c>
      <c r="R148" s="13">
        <v>13643000000000</v>
      </c>
      <c r="S148" s="13">
        <v>18994000000000</v>
      </c>
      <c r="T148" s="13">
        <v>22589000000000</v>
      </c>
      <c r="U148" s="13">
        <v>24435000000000</v>
      </c>
      <c r="V148" s="13">
        <v>23602000000000</v>
      </c>
      <c r="W148" s="13">
        <v>23186000000000</v>
      </c>
      <c r="X148" s="13">
        <v>24260000000000</v>
      </c>
      <c r="Y148" s="13">
        <v>23347000000000</v>
      </c>
      <c r="Z148" s="13">
        <v>22507000000000</v>
      </c>
      <c r="AA148" s="13">
        <v>21559000000000</v>
      </c>
      <c r="AB148" s="13">
        <v>20646000000000</v>
      </c>
      <c r="AC148" s="13">
        <v>21347000000000</v>
      </c>
      <c r="AD148" s="13">
        <v>21396000000000</v>
      </c>
      <c r="AE148" s="13">
        <v>21750000000000</v>
      </c>
      <c r="AF148" s="40">
        <v>23227000000000</v>
      </c>
      <c r="AG148" s="17" t="s">
        <v>269</v>
      </c>
    </row>
    <row r="149" spans="1:33" x14ac:dyDescent="0.25">
      <c r="A149" s="21" t="s">
        <v>36</v>
      </c>
      <c r="B149" s="12" t="s">
        <v>262</v>
      </c>
      <c r="C149" s="12" t="s">
        <v>219</v>
      </c>
      <c r="D149" s="12" t="s">
        <v>240</v>
      </c>
      <c r="E149" s="12" t="s">
        <v>48</v>
      </c>
      <c r="F149" s="12" t="s">
        <v>40</v>
      </c>
      <c r="G149" s="12" t="s">
        <v>41</v>
      </c>
      <c r="H149" s="12" t="s">
        <v>42</v>
      </c>
      <c r="I149" s="16" t="s">
        <v>497</v>
      </c>
      <c r="J149" s="13">
        <v>7583824212002.8789</v>
      </c>
      <c r="K149" s="13">
        <v>7894894088723.7891</v>
      </c>
      <c r="L149" s="13">
        <v>7398861373285.168</v>
      </c>
      <c r="M149" s="13">
        <v>9142173561638.6211</v>
      </c>
      <c r="N149" s="13">
        <v>10074518032988.5</v>
      </c>
      <c r="O149" s="13">
        <v>9435275186773.3477</v>
      </c>
      <c r="P149" s="13">
        <v>8831219870366.6328</v>
      </c>
      <c r="Q149" s="13">
        <v>8376341918013.707</v>
      </c>
      <c r="R149" s="13">
        <v>21092679918675.707</v>
      </c>
      <c r="S149" s="13">
        <v>21802488227100.168</v>
      </c>
      <c r="T149" s="13">
        <v>26763918206309.133</v>
      </c>
      <c r="U149" s="13">
        <v>25408316748918.902</v>
      </c>
      <c r="V149" s="13">
        <v>17203224176252.615</v>
      </c>
      <c r="W149" s="13">
        <v>19280032876424.207</v>
      </c>
      <c r="X149" s="13">
        <v>22128219537298.777</v>
      </c>
      <c r="Y149" s="13">
        <v>25456816759941.859</v>
      </c>
      <c r="Z149" s="13">
        <v>33667682612983.422</v>
      </c>
      <c r="AA149" s="13">
        <v>33026583743559.355</v>
      </c>
      <c r="AB149" s="13">
        <v>37975554730641.273</v>
      </c>
      <c r="AC149" s="13">
        <v>44807691691111.07</v>
      </c>
      <c r="AD149" s="13">
        <v>22152142210333.875</v>
      </c>
      <c r="AE149" s="13">
        <v>8916982865387.3242</v>
      </c>
      <c r="AF149" s="40">
        <v>8835038501723.8418</v>
      </c>
      <c r="AG149" s="17" t="s">
        <v>270</v>
      </c>
    </row>
    <row r="150" spans="1:33" x14ac:dyDescent="0.25">
      <c r="A150" s="21" t="s">
        <v>36</v>
      </c>
      <c r="B150" s="12" t="s">
        <v>262</v>
      </c>
      <c r="C150" s="12" t="s">
        <v>219</v>
      </c>
      <c r="D150" s="12" t="s">
        <v>240</v>
      </c>
      <c r="E150" s="12" t="s">
        <v>48</v>
      </c>
      <c r="F150" s="12" t="s">
        <v>40</v>
      </c>
      <c r="G150" s="12" t="s">
        <v>41</v>
      </c>
      <c r="H150" s="12" t="s">
        <v>176</v>
      </c>
      <c r="I150" s="16" t="s">
        <v>497</v>
      </c>
      <c r="J150" s="13">
        <v>63562400000</v>
      </c>
      <c r="K150" s="13">
        <v>63562400000</v>
      </c>
      <c r="L150" s="13">
        <v>63562400000</v>
      </c>
      <c r="M150" s="13">
        <v>63562400000</v>
      </c>
      <c r="N150" s="13">
        <v>63562400000</v>
      </c>
      <c r="O150" s="13">
        <v>63562400000</v>
      </c>
      <c r="P150" s="13">
        <v>63562400000</v>
      </c>
      <c r="Q150" s="13">
        <v>63562400000</v>
      </c>
      <c r="R150" s="13">
        <v>63562400000</v>
      </c>
      <c r="S150" s="13">
        <v>63562400000</v>
      </c>
      <c r="T150" s="13">
        <v>63562400000</v>
      </c>
      <c r="U150" s="13">
        <v>77813224000</v>
      </c>
      <c r="V150" s="13">
        <v>57408032000</v>
      </c>
      <c r="W150" s="13">
        <v>55465944000.000008</v>
      </c>
      <c r="X150" s="13">
        <v>12127200000</v>
      </c>
      <c r="Y150" s="13"/>
      <c r="Z150" s="13"/>
      <c r="AA150" s="13"/>
      <c r="AB150" s="13"/>
      <c r="AC150" s="13"/>
      <c r="AD150" s="13"/>
      <c r="AE150" s="13"/>
      <c r="AF150" s="40"/>
      <c r="AG150" s="17" t="s">
        <v>271</v>
      </c>
    </row>
    <row r="151" spans="1:33" x14ac:dyDescent="0.25">
      <c r="A151" s="21" t="s">
        <v>47</v>
      </c>
      <c r="B151" s="12" t="s">
        <v>262</v>
      </c>
      <c r="C151" s="12" t="s">
        <v>219</v>
      </c>
      <c r="D151" s="12" t="s">
        <v>240</v>
      </c>
      <c r="E151" s="12" t="s">
        <v>48</v>
      </c>
      <c r="F151" s="12" t="s">
        <v>40</v>
      </c>
      <c r="G151" s="12" t="s">
        <v>41</v>
      </c>
      <c r="H151" s="12" t="s">
        <v>61</v>
      </c>
      <c r="I151" s="16" t="s">
        <v>497</v>
      </c>
      <c r="J151" s="13"/>
      <c r="K151" s="13"/>
      <c r="L151" s="13"/>
      <c r="M151" s="13"/>
      <c r="N151" s="13"/>
      <c r="O151" s="13"/>
      <c r="P151" s="13"/>
      <c r="Q151" s="13"/>
      <c r="R151" s="13"/>
      <c r="S151" s="13"/>
      <c r="T151" s="13">
        <v>5407603406.0985889</v>
      </c>
      <c r="U151" s="13">
        <v>5105104198.1302128</v>
      </c>
      <c r="V151" s="13">
        <v>26900672632.138706</v>
      </c>
      <c r="W151" s="13">
        <v>333610900163.15741</v>
      </c>
      <c r="X151" s="13">
        <v>219787053175.25479</v>
      </c>
      <c r="Y151" s="13">
        <v>362164427940.55505</v>
      </c>
      <c r="Z151" s="13">
        <v>444356499671.65521</v>
      </c>
      <c r="AA151" s="13">
        <v>653978473304.04175</v>
      </c>
      <c r="AB151" s="13">
        <v>710087159075.53955</v>
      </c>
      <c r="AC151" s="13">
        <v>1153077308224.0354</v>
      </c>
      <c r="AD151" s="13">
        <v>1041283218052.8169</v>
      </c>
      <c r="AE151" s="13">
        <v>1711596031465.4922</v>
      </c>
      <c r="AF151" s="40">
        <v>2555939040339.1411</v>
      </c>
      <c r="AG151" s="17" t="s">
        <v>272</v>
      </c>
    </row>
    <row r="152" spans="1:33" x14ac:dyDescent="0.25">
      <c r="A152" s="21" t="s">
        <v>36</v>
      </c>
      <c r="B152" s="12" t="s">
        <v>262</v>
      </c>
      <c r="C152" s="12" t="s">
        <v>219</v>
      </c>
      <c r="D152" s="12" t="s">
        <v>240</v>
      </c>
      <c r="E152" s="12" t="s">
        <v>48</v>
      </c>
      <c r="F152" s="12" t="s">
        <v>40</v>
      </c>
      <c r="G152" s="12" t="s">
        <v>41</v>
      </c>
      <c r="H152" s="12" t="s">
        <v>127</v>
      </c>
      <c r="I152" s="16" t="s">
        <v>497</v>
      </c>
      <c r="J152" s="13">
        <v>712050000000</v>
      </c>
      <c r="K152" s="13">
        <v>112500000000</v>
      </c>
      <c r="L152" s="13">
        <v>430950000000</v>
      </c>
      <c r="M152" s="13">
        <v>226200000000</v>
      </c>
      <c r="N152" s="13">
        <v>87450000000</v>
      </c>
      <c r="O152" s="13">
        <v>69750000000</v>
      </c>
      <c r="P152" s="13">
        <v>635850000000</v>
      </c>
      <c r="Q152" s="13">
        <v>67800000000</v>
      </c>
      <c r="R152" s="13">
        <v>285750000000</v>
      </c>
      <c r="S152" s="13">
        <v>40950000000</v>
      </c>
      <c r="T152" s="13">
        <v>65400000000</v>
      </c>
      <c r="U152" s="13">
        <v>44850000000</v>
      </c>
      <c r="V152" s="13">
        <v>35100000000</v>
      </c>
      <c r="W152" s="13">
        <v>38400000000</v>
      </c>
      <c r="X152" s="13">
        <v>32700000000</v>
      </c>
      <c r="Y152" s="13">
        <v>291000000000</v>
      </c>
      <c r="Z152" s="13">
        <v>363600000000</v>
      </c>
      <c r="AA152" s="13">
        <v>119700000000</v>
      </c>
      <c r="AB152" s="13">
        <v>66000000000</v>
      </c>
      <c r="AC152" s="13">
        <v>68250000000</v>
      </c>
      <c r="AD152" s="13">
        <v>60000000000</v>
      </c>
      <c r="AE152" s="13">
        <v>60000000000</v>
      </c>
      <c r="AF152" s="40">
        <v>60000000000</v>
      </c>
      <c r="AG152" s="17" t="s">
        <v>273</v>
      </c>
    </row>
    <row r="153" spans="1:33" x14ac:dyDescent="0.25">
      <c r="A153" s="21" t="s">
        <v>36</v>
      </c>
      <c r="B153" s="12" t="s">
        <v>262</v>
      </c>
      <c r="C153" s="12" t="s">
        <v>219</v>
      </c>
      <c r="D153" s="12" t="s">
        <v>240</v>
      </c>
      <c r="E153" s="12" t="s">
        <v>274</v>
      </c>
      <c r="F153" s="12" t="s">
        <v>40</v>
      </c>
      <c r="G153" s="12" t="s">
        <v>41</v>
      </c>
      <c r="H153" s="12" t="s">
        <v>42</v>
      </c>
      <c r="I153" s="16" t="s">
        <v>497</v>
      </c>
      <c r="J153" s="13">
        <v>311621038472.80939</v>
      </c>
      <c r="K153" s="13">
        <v>303123449805.73022</v>
      </c>
      <c r="L153" s="13">
        <v>299023466630.7674</v>
      </c>
      <c r="M153" s="13">
        <v>290806669423.36444</v>
      </c>
      <c r="N153" s="13">
        <v>312704091228.78162</v>
      </c>
      <c r="O153" s="13">
        <v>293726697966.40393</v>
      </c>
      <c r="P153" s="13">
        <v>297078974314.76221</v>
      </c>
      <c r="Q153" s="13">
        <v>295894446416.44263</v>
      </c>
      <c r="R153" s="13">
        <v>326974000000</v>
      </c>
      <c r="S153" s="13">
        <v>268147700000</v>
      </c>
      <c r="T153" s="13">
        <v>283990200000</v>
      </c>
      <c r="U153" s="13">
        <v>291935600000</v>
      </c>
      <c r="V153" s="13">
        <v>232552549380.23993</v>
      </c>
      <c r="W153" s="13">
        <v>217818513197.32071</v>
      </c>
      <c r="X153" s="13">
        <v>246724086984.97195</v>
      </c>
      <c r="Y153" s="13">
        <v>248709674415.70703</v>
      </c>
      <c r="Z153" s="13">
        <v>225934911859.45923</v>
      </c>
      <c r="AA153" s="13">
        <v>222670114527.50467</v>
      </c>
      <c r="AB153" s="13">
        <v>215324287144.0433</v>
      </c>
      <c r="AC153" s="13">
        <v>190849214673.73041</v>
      </c>
      <c r="AD153" s="13">
        <v>178230657732.7514</v>
      </c>
      <c r="AE153" s="13">
        <v>183416772501.04141</v>
      </c>
      <c r="AF153" s="40">
        <v>179636095768.22659</v>
      </c>
      <c r="AG153" s="17" t="s">
        <v>275</v>
      </c>
    </row>
    <row r="154" spans="1:33" x14ac:dyDescent="0.25">
      <c r="A154" s="21" t="s">
        <v>36</v>
      </c>
      <c r="B154" s="12" t="s">
        <v>262</v>
      </c>
      <c r="C154" s="12" t="s">
        <v>219</v>
      </c>
      <c r="D154" s="12" t="s">
        <v>240</v>
      </c>
      <c r="E154" s="12" t="s">
        <v>274</v>
      </c>
      <c r="F154" s="12" t="s">
        <v>276</v>
      </c>
      <c r="G154" s="12" t="s">
        <v>41</v>
      </c>
      <c r="H154" s="12" t="s">
        <v>42</v>
      </c>
      <c r="I154" s="16" t="s">
        <v>497</v>
      </c>
      <c r="J154" s="13">
        <v>5305377606773.6816</v>
      </c>
      <c r="K154" s="13">
        <v>3905889743972.8857</v>
      </c>
      <c r="L154" s="13">
        <v>4332145578276.1021</v>
      </c>
      <c r="M154" s="13">
        <v>3771013612350.5884</v>
      </c>
      <c r="N154" s="13">
        <v>4433311327192.7695</v>
      </c>
      <c r="O154" s="13">
        <v>3532350720859.6885</v>
      </c>
      <c r="P154" s="13">
        <v>3651028184247.7485</v>
      </c>
      <c r="Q154" s="13">
        <v>2898969382166.2275</v>
      </c>
      <c r="R154" s="13">
        <v>2393842000000</v>
      </c>
      <c r="S154" s="13">
        <v>2033563571000</v>
      </c>
      <c r="T154" s="13">
        <v>1970375800000</v>
      </c>
      <c r="U154" s="13">
        <v>1815031200000</v>
      </c>
      <c r="V154" s="13">
        <v>1431340404027.2678</v>
      </c>
      <c r="W154" s="13">
        <v>1417711873658.884</v>
      </c>
      <c r="X154" s="13">
        <v>1545269284959.8206</v>
      </c>
      <c r="Y154" s="13">
        <v>1541605578702.4631</v>
      </c>
      <c r="Z154" s="13">
        <v>1498661352726.8</v>
      </c>
      <c r="AA154" s="13">
        <v>1509792728347.8267</v>
      </c>
      <c r="AB154" s="13">
        <v>1451153339972.562</v>
      </c>
      <c r="AC154" s="13">
        <v>1490174383470.8955</v>
      </c>
      <c r="AD154" s="13">
        <v>1360605817278.6472</v>
      </c>
      <c r="AE154" s="13">
        <v>1301890771380.6387</v>
      </c>
      <c r="AF154" s="40">
        <v>1144152296375.6025</v>
      </c>
      <c r="AG154" s="17" t="s">
        <v>277</v>
      </c>
    </row>
    <row r="155" spans="1:33" x14ac:dyDescent="0.25">
      <c r="A155" s="21" t="s">
        <v>36</v>
      </c>
      <c r="B155" s="12" t="s">
        <v>278</v>
      </c>
      <c r="C155" s="12" t="s">
        <v>219</v>
      </c>
      <c r="D155" s="12" t="s">
        <v>240</v>
      </c>
      <c r="E155" s="12" t="s">
        <v>279</v>
      </c>
      <c r="F155" s="12" t="s">
        <v>40</v>
      </c>
      <c r="G155" s="12" t="s">
        <v>41</v>
      </c>
      <c r="H155" s="12" t="s">
        <v>42</v>
      </c>
      <c r="I155" s="16" t="s">
        <v>497</v>
      </c>
      <c r="J155" s="13">
        <v>15304391838818.598</v>
      </c>
      <c r="K155" s="13">
        <v>13727696817720.795</v>
      </c>
      <c r="L155" s="13">
        <v>13579038423137.211</v>
      </c>
      <c r="M155" s="13">
        <v>7589890182630.0205</v>
      </c>
      <c r="N155" s="13">
        <v>8910711789259.4199</v>
      </c>
      <c r="O155" s="13">
        <v>8090398726030.666</v>
      </c>
      <c r="P155" s="13">
        <v>9054009725675.3809</v>
      </c>
      <c r="Q155" s="13">
        <v>10315723187954.639</v>
      </c>
      <c r="R155" s="13">
        <v>13388935800000</v>
      </c>
      <c r="S155" s="13">
        <v>9466282500000</v>
      </c>
      <c r="T155" s="13">
        <v>11875221800000</v>
      </c>
      <c r="U155" s="13">
        <v>12877072600000</v>
      </c>
      <c r="V155" s="13">
        <v>11649693748579.041</v>
      </c>
      <c r="W155" s="13">
        <v>11440689805346.813</v>
      </c>
      <c r="X155" s="13">
        <v>12518819691712.309</v>
      </c>
      <c r="Y155" s="13">
        <v>11685984052742.438</v>
      </c>
      <c r="Z155" s="13">
        <v>11929839032692.184</v>
      </c>
      <c r="AA155" s="13">
        <v>11615152695129.055</v>
      </c>
      <c r="AB155" s="13">
        <v>11390354536736.328</v>
      </c>
      <c r="AC155" s="13">
        <v>11445708066155.783</v>
      </c>
      <c r="AD155" s="13">
        <v>9366779594175.375</v>
      </c>
      <c r="AE155" s="13">
        <v>10425349649459.639</v>
      </c>
      <c r="AF155" s="40">
        <v>10224005167942.912</v>
      </c>
      <c r="AG155" s="17" t="s">
        <v>280</v>
      </c>
    </row>
    <row r="156" spans="1:33" x14ac:dyDescent="0.25">
      <c r="A156" s="21" t="s">
        <v>36</v>
      </c>
      <c r="B156" s="12" t="s">
        <v>281</v>
      </c>
      <c r="C156" s="12" t="s">
        <v>219</v>
      </c>
      <c r="D156" s="12" t="s">
        <v>240</v>
      </c>
      <c r="E156" s="12" t="s">
        <v>282</v>
      </c>
      <c r="F156" s="12" t="s">
        <v>40</v>
      </c>
      <c r="G156" s="12" t="s">
        <v>41</v>
      </c>
      <c r="H156" s="12" t="s">
        <v>42</v>
      </c>
      <c r="I156" s="16" t="s">
        <v>497</v>
      </c>
      <c r="J156" s="13">
        <v>2817537010731.7183</v>
      </c>
      <c r="K156" s="13">
        <v>2328927234703.1006</v>
      </c>
      <c r="L156" s="13">
        <v>2308912370767.8872</v>
      </c>
      <c r="M156" s="13">
        <v>2639936949358.8926</v>
      </c>
      <c r="N156" s="13">
        <v>2803854374717.3926</v>
      </c>
      <c r="O156" s="13">
        <v>2488000871175.2998</v>
      </c>
      <c r="P156" s="13">
        <v>2352972154206.5464</v>
      </c>
      <c r="Q156" s="13">
        <v>2292949278743.5664</v>
      </c>
      <c r="R156" s="13">
        <v>2071215100000</v>
      </c>
      <c r="S156" s="13">
        <v>1969239411000</v>
      </c>
      <c r="T156" s="13">
        <v>1510475390000</v>
      </c>
      <c r="U156" s="13">
        <v>1674072430000</v>
      </c>
      <c r="V156" s="13">
        <v>1407586493241.6516</v>
      </c>
      <c r="W156" s="13">
        <v>1327388806779.5474</v>
      </c>
      <c r="X156" s="13">
        <v>1268627377797.6567</v>
      </c>
      <c r="Y156" s="13">
        <v>1269939594204.7366</v>
      </c>
      <c r="Z156" s="13">
        <v>1227928821210.0457</v>
      </c>
      <c r="AA156" s="13">
        <v>1067579189475.9288</v>
      </c>
      <c r="AB156" s="13">
        <v>1057668162639.4728</v>
      </c>
      <c r="AC156" s="13">
        <v>1039291684551.161</v>
      </c>
      <c r="AD156" s="13">
        <v>828206551316.74158</v>
      </c>
      <c r="AE156" s="13">
        <v>726791146259.07153</v>
      </c>
      <c r="AF156" s="40">
        <v>729456512468.56519</v>
      </c>
      <c r="AG156" s="17" t="s">
        <v>283</v>
      </c>
    </row>
    <row r="157" spans="1:33" x14ac:dyDescent="0.25">
      <c r="A157" s="21" t="s">
        <v>36</v>
      </c>
      <c r="B157" s="12" t="s">
        <v>281</v>
      </c>
      <c r="C157" s="12" t="s">
        <v>219</v>
      </c>
      <c r="D157" s="12" t="s">
        <v>240</v>
      </c>
      <c r="E157" s="12" t="s">
        <v>284</v>
      </c>
      <c r="F157" s="12" t="s">
        <v>40</v>
      </c>
      <c r="G157" s="12" t="s">
        <v>41</v>
      </c>
      <c r="H157" s="12" t="s">
        <v>42</v>
      </c>
      <c r="I157" s="16" t="s">
        <v>497</v>
      </c>
      <c r="J157" s="13">
        <v>16294197412451.602</v>
      </c>
      <c r="K157" s="13">
        <v>20339923265419.078</v>
      </c>
      <c r="L157" s="13">
        <v>12762342499621.17</v>
      </c>
      <c r="M157" s="13">
        <v>10216599809794.957</v>
      </c>
      <c r="N157" s="13">
        <v>12164522044123.602</v>
      </c>
      <c r="O157" s="13">
        <v>10343685810621.127</v>
      </c>
      <c r="P157" s="13">
        <v>10871345692067.23</v>
      </c>
      <c r="Q157" s="13">
        <v>8986549464098.9961</v>
      </c>
      <c r="R157" s="13">
        <v>7348165600000</v>
      </c>
      <c r="S157" s="13">
        <v>6284803600000</v>
      </c>
      <c r="T157" s="13">
        <v>6585343600000</v>
      </c>
      <c r="U157" s="13">
        <v>7272310800000</v>
      </c>
      <c r="V157" s="13">
        <v>6379224926837.751</v>
      </c>
      <c r="W157" s="13">
        <v>6243761514074.9258</v>
      </c>
      <c r="X157" s="13">
        <v>6419245172444.0967</v>
      </c>
      <c r="Y157" s="13">
        <v>6848918850200.7441</v>
      </c>
      <c r="Z157" s="13">
        <v>6936210684820.5996</v>
      </c>
      <c r="AA157" s="13">
        <v>5984016320125.1611</v>
      </c>
      <c r="AB157" s="13">
        <v>3211375703144.9863</v>
      </c>
      <c r="AC157" s="13">
        <v>5779429545370.3877</v>
      </c>
      <c r="AD157" s="13">
        <v>5484556260029.8389</v>
      </c>
      <c r="AE157" s="13">
        <v>5705881714011.3604</v>
      </c>
      <c r="AF157" s="40">
        <v>5865884163917.9756</v>
      </c>
      <c r="AG157" s="17" t="s">
        <v>285</v>
      </c>
    </row>
    <row r="158" spans="1:33" x14ac:dyDescent="0.25">
      <c r="A158" s="21" t="s">
        <v>47</v>
      </c>
      <c r="B158" s="12" t="s">
        <v>286</v>
      </c>
      <c r="C158" s="12" t="s">
        <v>219</v>
      </c>
      <c r="D158" s="12" t="s">
        <v>240</v>
      </c>
      <c r="E158" s="12" t="s">
        <v>287</v>
      </c>
      <c r="F158" s="12" t="s">
        <v>288</v>
      </c>
      <c r="G158" s="12" t="s">
        <v>41</v>
      </c>
      <c r="H158" s="12" t="s">
        <v>49</v>
      </c>
      <c r="I158" s="16" t="s">
        <v>497</v>
      </c>
      <c r="J158" s="13">
        <v>35923141.858144648</v>
      </c>
      <c r="K158" s="13">
        <v>36856691.484566972</v>
      </c>
      <c r="L158" s="13">
        <v>45890967.315152176</v>
      </c>
      <c r="M158" s="13">
        <v>7718667.9653817639</v>
      </c>
      <c r="N158" s="13">
        <v>7628110.3791623423</v>
      </c>
      <c r="O158" s="13">
        <v>6669159.7363593355</v>
      </c>
      <c r="P158" s="13">
        <v>49937259.624127761</v>
      </c>
      <c r="Q158" s="13">
        <v>44333750.855869897</v>
      </c>
      <c r="R158" s="13">
        <v>31063789.249579467</v>
      </c>
      <c r="S158" s="13">
        <v>398870.6359447717</v>
      </c>
      <c r="T158" s="13">
        <v>6163694.5959634986</v>
      </c>
      <c r="U158" s="13"/>
      <c r="V158" s="13"/>
      <c r="W158" s="13"/>
      <c r="X158" s="13"/>
      <c r="Y158" s="13"/>
      <c r="Z158" s="13"/>
      <c r="AA158" s="13"/>
      <c r="AB158" s="13"/>
      <c r="AC158" s="13"/>
      <c r="AD158" s="13"/>
      <c r="AE158" s="13"/>
      <c r="AF158" s="40"/>
      <c r="AG158" s="17" t="s">
        <v>289</v>
      </c>
    </row>
    <row r="159" spans="1:33" x14ac:dyDescent="0.25">
      <c r="A159" s="21" t="s">
        <v>47</v>
      </c>
      <c r="B159" s="12" t="s">
        <v>286</v>
      </c>
      <c r="C159" s="12" t="s">
        <v>219</v>
      </c>
      <c r="D159" s="12" t="s">
        <v>240</v>
      </c>
      <c r="E159" s="12" t="s">
        <v>287</v>
      </c>
      <c r="F159" s="12" t="s">
        <v>288</v>
      </c>
      <c r="G159" s="12" t="s">
        <v>41</v>
      </c>
      <c r="H159" s="12" t="s">
        <v>290</v>
      </c>
      <c r="I159" s="16" t="s">
        <v>497</v>
      </c>
      <c r="J159" s="13">
        <v>439021693121.69244</v>
      </c>
      <c r="K159" s="13">
        <v>428707328042.3277</v>
      </c>
      <c r="L159" s="13">
        <v>418392962962.96289</v>
      </c>
      <c r="M159" s="13">
        <v>408078597883.59814</v>
      </c>
      <c r="N159" s="13">
        <v>397764232804.2334</v>
      </c>
      <c r="O159" s="13">
        <v>387449867724.86713</v>
      </c>
      <c r="P159" s="13">
        <v>143136397707.23111</v>
      </c>
      <c r="Q159" s="13">
        <v>213469461853.61615</v>
      </c>
      <c r="R159" s="13">
        <v>288899065000.00043</v>
      </c>
      <c r="S159" s="13">
        <v>408842219999.99963</v>
      </c>
      <c r="T159" s="13">
        <v>641203250000.00037</v>
      </c>
      <c r="U159" s="13">
        <v>979687583473.90649</v>
      </c>
      <c r="V159" s="13">
        <v>1305971163999.9998</v>
      </c>
      <c r="W159" s="13">
        <v>1190423220000.0002</v>
      </c>
      <c r="X159" s="13">
        <v>1700699780000</v>
      </c>
      <c r="Y159" s="13">
        <v>1565621529670</v>
      </c>
      <c r="Z159" s="13">
        <v>1445591420000</v>
      </c>
      <c r="AA159" s="13">
        <v>1741686160000.0002</v>
      </c>
      <c r="AB159" s="13">
        <v>1777869190000.0002</v>
      </c>
      <c r="AC159" s="13">
        <v>1257640000000</v>
      </c>
      <c r="AD159" s="13">
        <v>1352178000000</v>
      </c>
      <c r="AE159" s="13">
        <v>1971630000000</v>
      </c>
      <c r="AF159" s="40">
        <v>2731883000000</v>
      </c>
      <c r="AG159" s="17" t="s">
        <v>291</v>
      </c>
    </row>
    <row r="160" spans="1:33" x14ac:dyDescent="0.25">
      <c r="A160" s="21" t="s">
        <v>36</v>
      </c>
      <c r="B160" s="12" t="s">
        <v>286</v>
      </c>
      <c r="C160" s="12" t="s">
        <v>219</v>
      </c>
      <c r="D160" s="12" t="s">
        <v>240</v>
      </c>
      <c r="E160" s="12" t="s">
        <v>287</v>
      </c>
      <c r="F160" s="12" t="s">
        <v>288</v>
      </c>
      <c r="G160" s="12" t="s">
        <v>41</v>
      </c>
      <c r="H160" s="12" t="s">
        <v>116</v>
      </c>
      <c r="I160" s="16" t="s">
        <v>497</v>
      </c>
      <c r="J160" s="13">
        <v>33045495436507.973</v>
      </c>
      <c r="K160" s="13">
        <v>32850171964285.75</v>
      </c>
      <c r="L160" s="13">
        <v>32654848492063.523</v>
      </c>
      <c r="M160" s="13">
        <v>32459525019841.301</v>
      </c>
      <c r="N160" s="13">
        <v>32264201547619.07</v>
      </c>
      <c r="O160" s="13">
        <v>32068878075396.848</v>
      </c>
      <c r="P160" s="13">
        <v>30270054365079.281</v>
      </c>
      <c r="Q160" s="13">
        <v>27221773764813.926</v>
      </c>
      <c r="R160" s="13">
        <v>23564001503248.512</v>
      </c>
      <c r="S160" s="13">
        <v>15616220672599.998</v>
      </c>
      <c r="T160" s="13">
        <v>15083486599999.988</v>
      </c>
      <c r="U160" s="13">
        <v>16299632518841.348</v>
      </c>
      <c r="V160" s="13">
        <v>17267144904000</v>
      </c>
      <c r="W160" s="13">
        <v>17893053388000</v>
      </c>
      <c r="X160" s="13">
        <v>19592948170000</v>
      </c>
      <c r="Y160" s="13">
        <v>18394142733000</v>
      </c>
      <c r="Z160" s="13">
        <v>17136748379999.998</v>
      </c>
      <c r="AA160" s="13">
        <v>19867794932000.004</v>
      </c>
      <c r="AB160" s="13">
        <v>19526200740000.004</v>
      </c>
      <c r="AC160" s="13">
        <v>19455323444000</v>
      </c>
      <c r="AD160" s="13">
        <v>15509715180000</v>
      </c>
      <c r="AE160" s="13">
        <v>14780362999999.998</v>
      </c>
      <c r="AF160" s="40">
        <v>18271242300000</v>
      </c>
      <c r="AG160" s="17" t="s">
        <v>292</v>
      </c>
    </row>
    <row r="161" spans="1:33" x14ac:dyDescent="0.25">
      <c r="A161" s="21" t="s">
        <v>36</v>
      </c>
      <c r="B161" s="12" t="s">
        <v>286</v>
      </c>
      <c r="C161" s="12" t="s">
        <v>219</v>
      </c>
      <c r="D161" s="12" t="s">
        <v>240</v>
      </c>
      <c r="E161" s="12" t="s">
        <v>287</v>
      </c>
      <c r="F161" s="12" t="s">
        <v>288</v>
      </c>
      <c r="G161" s="12" t="s">
        <v>41</v>
      </c>
      <c r="H161" s="12" t="s">
        <v>52</v>
      </c>
      <c r="I161" s="16" t="s">
        <v>497</v>
      </c>
      <c r="J161" s="13">
        <v>65498140699.79866</v>
      </c>
      <c r="K161" s="13">
        <v>54607939399.260971</v>
      </c>
      <c r="L161" s="13">
        <v>43709637372.519112</v>
      </c>
      <c r="M161" s="13">
        <v>32858541920.957748</v>
      </c>
      <c r="N161" s="13">
        <v>21969364727.632698</v>
      </c>
      <c r="O161" s="13">
        <v>11081055927.364225</v>
      </c>
      <c r="P161" s="13">
        <v>11050368740.375872</v>
      </c>
      <c r="Q161" s="13">
        <v>10789356249.144131</v>
      </c>
      <c r="R161" s="13">
        <v>10588882044.08374</v>
      </c>
      <c r="S161" s="13">
        <v>202089224.60215017</v>
      </c>
      <c r="T161" s="13">
        <v>4152300990.5320845</v>
      </c>
      <c r="U161" s="13"/>
      <c r="V161" s="13"/>
      <c r="W161" s="13"/>
      <c r="X161" s="13"/>
      <c r="Y161" s="13"/>
      <c r="Z161" s="13"/>
      <c r="AA161" s="13"/>
      <c r="AB161" s="13"/>
      <c r="AC161" s="13"/>
      <c r="AD161" s="13"/>
      <c r="AE161" s="13"/>
      <c r="AF161" s="40"/>
      <c r="AG161" s="17" t="s">
        <v>293</v>
      </c>
    </row>
    <row r="162" spans="1:33" x14ac:dyDescent="0.25">
      <c r="A162" s="21" t="s">
        <v>36</v>
      </c>
      <c r="B162" s="12" t="s">
        <v>286</v>
      </c>
      <c r="C162" s="12" t="s">
        <v>219</v>
      </c>
      <c r="D162" s="12" t="s">
        <v>240</v>
      </c>
      <c r="E162" s="12" t="s">
        <v>287</v>
      </c>
      <c r="F162" s="12" t="s">
        <v>288</v>
      </c>
      <c r="G162" s="12" t="s">
        <v>41</v>
      </c>
      <c r="H162" s="12" t="s">
        <v>123</v>
      </c>
      <c r="I162" s="16" t="s">
        <v>497</v>
      </c>
      <c r="J162" s="13"/>
      <c r="K162" s="13"/>
      <c r="L162" s="13"/>
      <c r="M162" s="13"/>
      <c r="N162" s="13"/>
      <c r="O162" s="13"/>
      <c r="P162" s="13"/>
      <c r="Q162" s="13"/>
      <c r="R162" s="13"/>
      <c r="S162" s="13">
        <v>445942133.33333349</v>
      </c>
      <c r="T162" s="13">
        <v>383219428.57142842</v>
      </c>
      <c r="U162" s="13">
        <v>88563.200000000012</v>
      </c>
      <c r="V162" s="13">
        <v>573209000.00000012</v>
      </c>
      <c r="W162" s="13">
        <v>617526000.00000012</v>
      </c>
      <c r="X162" s="13">
        <v>449448999.99999994</v>
      </c>
      <c r="Y162" s="13">
        <v>413049000</v>
      </c>
      <c r="Z162" s="13">
        <v>591354400</v>
      </c>
      <c r="AA162" s="13">
        <v>2833685400</v>
      </c>
      <c r="AB162" s="13">
        <v>372372000</v>
      </c>
      <c r="AC162" s="13">
        <v>511693000</v>
      </c>
      <c r="AD162" s="13">
        <v>233688000</v>
      </c>
      <c r="AE162" s="13">
        <v>407043000</v>
      </c>
      <c r="AF162" s="40">
        <v>149786000</v>
      </c>
      <c r="AG162" s="17" t="s">
        <v>294</v>
      </c>
    </row>
    <row r="163" spans="1:33" x14ac:dyDescent="0.25">
      <c r="A163" s="21" t="s">
        <v>172</v>
      </c>
      <c r="B163" s="12" t="s">
        <v>286</v>
      </c>
      <c r="C163" s="12" t="s">
        <v>219</v>
      </c>
      <c r="D163" s="12" t="s">
        <v>240</v>
      </c>
      <c r="E163" s="12" t="s">
        <v>287</v>
      </c>
      <c r="F163" s="12" t="s">
        <v>288</v>
      </c>
      <c r="G163" s="12" t="s">
        <v>41</v>
      </c>
      <c r="H163" s="12" t="s">
        <v>173</v>
      </c>
      <c r="I163" s="16" t="s">
        <v>497</v>
      </c>
      <c r="J163" s="13"/>
      <c r="K163" s="13"/>
      <c r="L163" s="13"/>
      <c r="M163" s="13"/>
      <c r="N163" s="13"/>
      <c r="O163" s="13"/>
      <c r="P163" s="13"/>
      <c r="Q163" s="13"/>
      <c r="R163" s="13"/>
      <c r="S163" s="13"/>
      <c r="T163" s="13"/>
      <c r="U163" s="13"/>
      <c r="V163" s="13"/>
      <c r="W163" s="13">
        <v>28894800000</v>
      </c>
      <c r="X163" s="13"/>
      <c r="Y163" s="13">
        <v>76624950000</v>
      </c>
      <c r="Z163" s="13"/>
      <c r="AA163" s="13">
        <v>2393999999.9999995</v>
      </c>
      <c r="AB163" s="13">
        <v>98080080000.000015</v>
      </c>
      <c r="AC163" s="13">
        <v>253632000000</v>
      </c>
      <c r="AD163" s="13">
        <v>123766000000</v>
      </c>
      <c r="AE163" s="13">
        <v>198353000000</v>
      </c>
      <c r="AF163" s="40"/>
      <c r="AG163" s="17" t="s">
        <v>295</v>
      </c>
    </row>
    <row r="164" spans="1:33" x14ac:dyDescent="0.25">
      <c r="A164" s="21" t="s">
        <v>36</v>
      </c>
      <c r="B164" s="12" t="s">
        <v>286</v>
      </c>
      <c r="C164" s="12" t="s">
        <v>219</v>
      </c>
      <c r="D164" s="12" t="s">
        <v>240</v>
      </c>
      <c r="E164" s="12" t="s">
        <v>287</v>
      </c>
      <c r="F164" s="12" t="s">
        <v>288</v>
      </c>
      <c r="G164" s="12" t="s">
        <v>41</v>
      </c>
      <c r="H164" s="12" t="s">
        <v>42</v>
      </c>
      <c r="I164" s="16" t="s">
        <v>497</v>
      </c>
      <c r="J164" s="13">
        <v>2413605876225.4556</v>
      </c>
      <c r="K164" s="13">
        <v>2713682463491.9502</v>
      </c>
      <c r="L164" s="13">
        <v>2875137687690.8691</v>
      </c>
      <c r="M164" s="13">
        <v>3028451300856.6255</v>
      </c>
      <c r="N164" s="13">
        <v>3180059069994.0547</v>
      </c>
      <c r="O164" s="13">
        <v>3341839852110.1729</v>
      </c>
      <c r="P164" s="13">
        <v>2894255799367.5313</v>
      </c>
      <c r="Q164" s="13">
        <v>2447433801390.6997</v>
      </c>
      <c r="R164" s="13">
        <v>1960667794058.4395</v>
      </c>
      <c r="S164" s="13">
        <v>1195819871646.4902</v>
      </c>
      <c r="T164" s="13">
        <v>937515229414.87866</v>
      </c>
      <c r="U164" s="13">
        <v>957865287500.91675</v>
      </c>
      <c r="V164" s="13">
        <v>2151442699491.6182</v>
      </c>
      <c r="W164" s="13">
        <v>1822819975624.9558</v>
      </c>
      <c r="X164" s="13">
        <v>1928907585751.9998</v>
      </c>
      <c r="Y164" s="13">
        <v>3290088875171.604</v>
      </c>
      <c r="Z164" s="13">
        <v>4991959804806.0273</v>
      </c>
      <c r="AA164" s="13">
        <v>2973678879348.0005</v>
      </c>
      <c r="AB164" s="13">
        <v>3847380609895</v>
      </c>
      <c r="AC164" s="13">
        <v>5257282018232.999</v>
      </c>
      <c r="AD164" s="13">
        <v>4427132992329</v>
      </c>
      <c r="AE164" s="13">
        <v>3988037988740.0005</v>
      </c>
      <c r="AF164" s="40">
        <v>4719512765031.001</v>
      </c>
      <c r="AG164" s="17" t="s">
        <v>296</v>
      </c>
    </row>
    <row r="165" spans="1:33" x14ac:dyDescent="0.25">
      <c r="A165" s="21" t="s">
        <v>36</v>
      </c>
      <c r="B165" s="12" t="s">
        <v>286</v>
      </c>
      <c r="C165" s="12" t="s">
        <v>219</v>
      </c>
      <c r="D165" s="12" t="s">
        <v>240</v>
      </c>
      <c r="E165" s="12" t="s">
        <v>287</v>
      </c>
      <c r="F165" s="12" t="s">
        <v>288</v>
      </c>
      <c r="G165" s="12" t="s">
        <v>41</v>
      </c>
      <c r="H165" s="12" t="s">
        <v>176</v>
      </c>
      <c r="I165" s="16" t="s">
        <v>497</v>
      </c>
      <c r="J165" s="13">
        <v>5577211640211.6367</v>
      </c>
      <c r="K165" s="13">
        <v>5670594356261.0332</v>
      </c>
      <c r="L165" s="13">
        <v>5763977072310.4053</v>
      </c>
      <c r="M165" s="13">
        <v>5857359788359.7773</v>
      </c>
      <c r="N165" s="13">
        <v>5950742504409.1748</v>
      </c>
      <c r="O165" s="13">
        <v>6044125220458.5459</v>
      </c>
      <c r="P165" s="13">
        <v>7131503527336.8672</v>
      </c>
      <c r="Q165" s="13">
        <v>6868844543668.4219</v>
      </c>
      <c r="R165" s="13">
        <v>7567025571499.998</v>
      </c>
      <c r="S165" s="13">
        <v>4843235810100.0059</v>
      </c>
      <c r="T165" s="13">
        <v>5518875006499.998</v>
      </c>
      <c r="U165" s="13">
        <v>5881391033704.5215</v>
      </c>
      <c r="V165" s="13">
        <v>6311081000000</v>
      </c>
      <c r="W165" s="13">
        <v>7519324470000</v>
      </c>
      <c r="X165" s="13">
        <v>7641125899999.999</v>
      </c>
      <c r="Y165" s="13">
        <v>6621698986000</v>
      </c>
      <c r="Z165" s="13">
        <v>6800156750000</v>
      </c>
      <c r="AA165" s="13">
        <v>6355056620000</v>
      </c>
      <c r="AB165" s="13">
        <v>6659187260000</v>
      </c>
      <c r="AC165" s="13">
        <v>5535684250000</v>
      </c>
      <c r="AD165" s="13">
        <v>9470774920000</v>
      </c>
      <c r="AE165" s="13">
        <v>9758173000000</v>
      </c>
      <c r="AF165" s="40">
        <v>5020588000000</v>
      </c>
      <c r="AG165" s="17" t="s">
        <v>297</v>
      </c>
    </row>
    <row r="166" spans="1:33" x14ac:dyDescent="0.25">
      <c r="A166" s="21" t="s">
        <v>47</v>
      </c>
      <c r="B166" s="12" t="s">
        <v>286</v>
      </c>
      <c r="C166" s="12" t="s">
        <v>219</v>
      </c>
      <c r="D166" s="12" t="s">
        <v>240</v>
      </c>
      <c r="E166" s="12" t="s">
        <v>287</v>
      </c>
      <c r="F166" s="12" t="s">
        <v>288</v>
      </c>
      <c r="G166" s="12" t="s">
        <v>41</v>
      </c>
      <c r="H166" s="12" t="s">
        <v>61</v>
      </c>
      <c r="I166" s="16" t="s">
        <v>497</v>
      </c>
      <c r="J166" s="13"/>
      <c r="K166" s="13"/>
      <c r="L166" s="13"/>
      <c r="M166" s="13"/>
      <c r="N166" s="13"/>
      <c r="O166" s="13"/>
      <c r="P166" s="13"/>
      <c r="Q166" s="13"/>
      <c r="R166" s="13"/>
      <c r="S166" s="13"/>
      <c r="T166" s="13">
        <v>2249600.5862322939</v>
      </c>
      <c r="U166" s="13"/>
      <c r="V166" s="13"/>
      <c r="W166" s="13"/>
      <c r="X166" s="13"/>
      <c r="Y166" s="13"/>
      <c r="Z166" s="13"/>
      <c r="AA166" s="13"/>
      <c r="AB166" s="13"/>
      <c r="AC166" s="13"/>
      <c r="AD166" s="13"/>
      <c r="AE166" s="13"/>
      <c r="AF166" s="40"/>
      <c r="AG166" s="17" t="s">
        <v>298</v>
      </c>
    </row>
    <row r="167" spans="1:33" x14ac:dyDescent="0.25">
      <c r="A167" s="21" t="s">
        <v>36</v>
      </c>
      <c r="B167" s="12" t="s">
        <v>286</v>
      </c>
      <c r="C167" s="12" t="s">
        <v>219</v>
      </c>
      <c r="D167" s="12" t="s">
        <v>240</v>
      </c>
      <c r="E167" s="12" t="s">
        <v>287</v>
      </c>
      <c r="F167" s="12" t="s">
        <v>288</v>
      </c>
      <c r="G167" s="12" t="s">
        <v>41</v>
      </c>
      <c r="H167" s="12" t="s">
        <v>127</v>
      </c>
      <c r="I167" s="16" t="s">
        <v>497</v>
      </c>
      <c r="J167" s="13">
        <v>839907767304.02539</v>
      </c>
      <c r="K167" s="13">
        <v>877812545847.45752</v>
      </c>
      <c r="L167" s="13">
        <v>915717324390.88953</v>
      </c>
      <c r="M167" s="13">
        <v>953622102934.32153</v>
      </c>
      <c r="N167" s="13">
        <v>991526881477.755</v>
      </c>
      <c r="O167" s="13">
        <v>1029431660021.1869</v>
      </c>
      <c r="P167" s="13">
        <v>734826600000</v>
      </c>
      <c r="Q167" s="13">
        <v>429336900000</v>
      </c>
      <c r="R167" s="13">
        <v>123809732285.71407</v>
      </c>
      <c r="S167" s="13"/>
      <c r="T167" s="13"/>
      <c r="U167" s="13"/>
      <c r="V167" s="13"/>
      <c r="W167" s="13"/>
      <c r="X167" s="13"/>
      <c r="Y167" s="13"/>
      <c r="Z167" s="13"/>
      <c r="AA167" s="13"/>
      <c r="AB167" s="13"/>
      <c r="AC167" s="13"/>
      <c r="AD167" s="13"/>
      <c r="AE167" s="13"/>
      <c r="AF167" s="40"/>
      <c r="AG167" s="17" t="s">
        <v>299</v>
      </c>
    </row>
    <row r="168" spans="1:33" x14ac:dyDescent="0.25">
      <c r="A168" s="21" t="s">
        <v>172</v>
      </c>
      <c r="B168" s="12" t="s">
        <v>286</v>
      </c>
      <c r="C168" s="12" t="s">
        <v>219</v>
      </c>
      <c r="D168" s="12" t="s">
        <v>240</v>
      </c>
      <c r="E168" s="12" t="s">
        <v>287</v>
      </c>
      <c r="F168" s="12" t="s">
        <v>288</v>
      </c>
      <c r="G168" s="12" t="s">
        <v>41</v>
      </c>
      <c r="H168" s="12" t="s">
        <v>183</v>
      </c>
      <c r="I168" s="16" t="s">
        <v>497</v>
      </c>
      <c r="J168" s="13">
        <v>1102404541446.2083</v>
      </c>
      <c r="K168" s="13">
        <v>1305185370370.3711</v>
      </c>
      <c r="L168" s="13">
        <v>1507966199294.5337</v>
      </c>
      <c r="M168" s="13">
        <v>1710747028218.6938</v>
      </c>
      <c r="N168" s="13">
        <v>1913527857142.8567</v>
      </c>
      <c r="O168" s="13">
        <v>2116308686067.0195</v>
      </c>
      <c r="P168" s="13">
        <v>1946564451058.2019</v>
      </c>
      <c r="Q168" s="13">
        <v>2033948605529.0996</v>
      </c>
      <c r="R168" s="13">
        <v>2189675879999.9963</v>
      </c>
      <c r="S168" s="13">
        <v>1513349739999.9998</v>
      </c>
      <c r="T168" s="13">
        <v>1854135220000.0029</v>
      </c>
      <c r="U168" s="13">
        <v>2041708522852.8008</v>
      </c>
      <c r="V168" s="13">
        <v>2169994330000</v>
      </c>
      <c r="W168" s="13">
        <v>2597415940000</v>
      </c>
      <c r="X168" s="13">
        <v>2883273219999.9995</v>
      </c>
      <c r="Y168" s="13">
        <v>2940267684200</v>
      </c>
      <c r="Z168" s="13">
        <v>2662496719999.9995</v>
      </c>
      <c r="AA168" s="13">
        <v>2693850910000</v>
      </c>
      <c r="AB168" s="13">
        <v>2596035510000</v>
      </c>
      <c r="AC168" s="13">
        <v>2057453109999.9998</v>
      </c>
      <c r="AD168" s="13">
        <v>1654133680000</v>
      </c>
      <c r="AE168" s="13">
        <v>1475801300000</v>
      </c>
      <c r="AF168" s="40">
        <v>1826935260000</v>
      </c>
      <c r="AG168" s="17" t="s">
        <v>300</v>
      </c>
    </row>
    <row r="169" spans="1:33" x14ac:dyDescent="0.25">
      <c r="A169" s="21" t="s">
        <v>36</v>
      </c>
      <c r="B169" s="12" t="s">
        <v>286</v>
      </c>
      <c r="C169" s="12" t="s">
        <v>219</v>
      </c>
      <c r="D169" s="12" t="s">
        <v>240</v>
      </c>
      <c r="E169" s="12" t="s">
        <v>287</v>
      </c>
      <c r="F169" s="12" t="s">
        <v>301</v>
      </c>
      <c r="G169" s="12" t="s">
        <v>41</v>
      </c>
      <c r="H169" s="12" t="s">
        <v>42</v>
      </c>
      <c r="I169" s="16" t="s">
        <v>497</v>
      </c>
      <c r="J169" s="13">
        <v>2609178553703.1846</v>
      </c>
      <c r="K169" s="13">
        <v>2538028909195.8906</v>
      </c>
      <c r="L169" s="13">
        <v>2503700071120.3755</v>
      </c>
      <c r="M169" s="13">
        <v>2434901471517.6255</v>
      </c>
      <c r="N169" s="13">
        <v>2618246869620.6875</v>
      </c>
      <c r="O169" s="13">
        <v>2459350641856.1826</v>
      </c>
      <c r="P169" s="13">
        <v>2487418989221.5869</v>
      </c>
      <c r="Q169" s="13">
        <v>2477501029883.2021</v>
      </c>
      <c r="R169" s="13">
        <v>2274436400000</v>
      </c>
      <c r="S169" s="13">
        <v>2434611900000</v>
      </c>
      <c r="T169" s="13">
        <v>2651686800000</v>
      </c>
      <c r="U169" s="13">
        <v>2784419800000</v>
      </c>
      <c r="V169" s="13">
        <v>2461176638572.0752</v>
      </c>
      <c r="W169" s="13">
        <v>2447865938784.0713</v>
      </c>
      <c r="X169" s="13">
        <v>2704424390806.3862</v>
      </c>
      <c r="Y169" s="13">
        <v>2769731111068.3843</v>
      </c>
      <c r="Z169" s="13">
        <v>2317447176976.6035</v>
      </c>
      <c r="AA169" s="13">
        <v>1891498216683.5422</v>
      </c>
      <c r="AB169" s="13">
        <v>1493293472752.7092</v>
      </c>
      <c r="AC169" s="13">
        <v>1584957059075.2964</v>
      </c>
      <c r="AD169" s="13">
        <v>2220362883651.0278</v>
      </c>
      <c r="AE169" s="13">
        <v>2778878762075.7729</v>
      </c>
      <c r="AF169" s="40">
        <v>2858976639212.7163</v>
      </c>
      <c r="AG169" s="17" t="s">
        <v>302</v>
      </c>
    </row>
    <row r="170" spans="1:33" x14ac:dyDescent="0.25">
      <c r="A170" s="21" t="s">
        <v>36</v>
      </c>
      <c r="B170" s="12" t="s">
        <v>286</v>
      </c>
      <c r="C170" s="12" t="s">
        <v>219</v>
      </c>
      <c r="D170" s="12" t="s">
        <v>240</v>
      </c>
      <c r="E170" s="12" t="s">
        <v>287</v>
      </c>
      <c r="F170" s="12" t="s">
        <v>303</v>
      </c>
      <c r="G170" s="12" t="s">
        <v>41</v>
      </c>
      <c r="H170" s="12" t="s">
        <v>42</v>
      </c>
      <c r="I170" s="16" t="s">
        <v>497</v>
      </c>
      <c r="J170" s="13">
        <v>7215336183990.7754</v>
      </c>
      <c r="K170" s="13">
        <v>7018581307340.8271</v>
      </c>
      <c r="L170" s="13">
        <v>6923649472503.7383</v>
      </c>
      <c r="M170" s="13">
        <v>6733396097771.2695</v>
      </c>
      <c r="N170" s="13">
        <v>7240413405277.3564</v>
      </c>
      <c r="O170" s="13">
        <v>6801007025801.46</v>
      </c>
      <c r="P170" s="13">
        <v>6878626306430.2188</v>
      </c>
      <c r="Q170" s="13">
        <v>6851199509293.6133</v>
      </c>
      <c r="R170" s="13">
        <v>7120261800000</v>
      </c>
      <c r="S170" s="13">
        <v>6544739000000</v>
      </c>
      <c r="T170" s="13">
        <v>6690132900000</v>
      </c>
      <c r="U170" s="13">
        <v>6588393200000</v>
      </c>
      <c r="V170" s="13">
        <v>6104056975395.4033</v>
      </c>
      <c r="W170" s="13">
        <v>5761011674822.3145</v>
      </c>
      <c r="X170" s="13">
        <v>5068883062923.5791</v>
      </c>
      <c r="Y170" s="13">
        <v>4532658159370.3691</v>
      </c>
      <c r="Z170" s="13">
        <v>4292655695027.188</v>
      </c>
      <c r="AA170" s="13">
        <v>5331692711974.6738</v>
      </c>
      <c r="AB170" s="13">
        <v>4633706563459.6875</v>
      </c>
      <c r="AC170" s="13">
        <v>4712656623719.2441</v>
      </c>
      <c r="AD170" s="13">
        <v>4974715950531.4355</v>
      </c>
      <c r="AE170" s="13">
        <v>5030811364323.5244</v>
      </c>
      <c r="AF170" s="40">
        <v>4951602189054.9814</v>
      </c>
      <c r="AG170" s="17" t="s">
        <v>304</v>
      </c>
    </row>
    <row r="171" spans="1:33" x14ac:dyDescent="0.25">
      <c r="A171" s="21" t="s">
        <v>36</v>
      </c>
      <c r="B171" s="12" t="s">
        <v>286</v>
      </c>
      <c r="C171" s="12" t="s">
        <v>219</v>
      </c>
      <c r="D171" s="12" t="s">
        <v>240</v>
      </c>
      <c r="E171" s="12" t="s">
        <v>287</v>
      </c>
      <c r="F171" s="12" t="s">
        <v>40</v>
      </c>
      <c r="G171" s="12" t="s">
        <v>41</v>
      </c>
      <c r="H171" s="12" t="s">
        <v>42</v>
      </c>
      <c r="I171" s="16" t="s">
        <v>497</v>
      </c>
      <c r="J171" s="13">
        <v>18806470063104.117</v>
      </c>
      <c r="K171" s="13">
        <v>16533759277592.072</v>
      </c>
      <c r="L171" s="13">
        <v>16470459927004.873</v>
      </c>
      <c r="M171" s="13">
        <v>16237739829864.869</v>
      </c>
      <c r="N171" s="13">
        <v>20953272236883.047</v>
      </c>
      <c r="O171" s="13">
        <v>16971635915517.926</v>
      </c>
      <c r="P171" s="13">
        <v>19887351382691.008</v>
      </c>
      <c r="Q171" s="13">
        <v>12948348671503.281</v>
      </c>
      <c r="R171" s="13">
        <v>9472743309941.5605</v>
      </c>
      <c r="S171" s="13">
        <v>6504565511353.5088</v>
      </c>
      <c r="T171" s="13">
        <v>5677094384585.1211</v>
      </c>
      <c r="U171" s="13">
        <v>5754547881517.6475</v>
      </c>
      <c r="V171" s="13">
        <v>5551732261377.251</v>
      </c>
      <c r="W171" s="13">
        <v>5481777816779.6494</v>
      </c>
      <c r="X171" s="13">
        <v>6368281140026.8252</v>
      </c>
      <c r="Y171" s="13">
        <v>6691578924502.1689</v>
      </c>
      <c r="Z171" s="13">
        <v>7105151982931.2383</v>
      </c>
      <c r="AA171" s="13">
        <v>7852755486763.5</v>
      </c>
      <c r="AB171" s="13">
        <v>8019892737605.0938</v>
      </c>
      <c r="AC171" s="13">
        <v>7749875028960.3691</v>
      </c>
      <c r="AD171" s="13">
        <v>7782293613569.4336</v>
      </c>
      <c r="AE171" s="13">
        <v>8082041478315.0967</v>
      </c>
      <c r="AF171" s="40">
        <v>8287692841231.459</v>
      </c>
      <c r="AG171" s="17" t="s">
        <v>305</v>
      </c>
    </row>
    <row r="172" spans="1:33" x14ac:dyDescent="0.25">
      <c r="A172" s="21" t="s">
        <v>36</v>
      </c>
      <c r="B172" s="12" t="s">
        <v>306</v>
      </c>
      <c r="C172" s="12" t="s">
        <v>219</v>
      </c>
      <c r="D172" s="12" t="s">
        <v>240</v>
      </c>
      <c r="E172" s="12" t="s">
        <v>307</v>
      </c>
      <c r="F172" s="12" t="s">
        <v>308</v>
      </c>
      <c r="G172" s="12" t="s">
        <v>41</v>
      </c>
      <c r="H172" s="12" t="s">
        <v>42</v>
      </c>
      <c r="I172" s="16" t="s">
        <v>497</v>
      </c>
      <c r="J172" s="13">
        <v>718458845783.21814</v>
      </c>
      <c r="K172" s="13">
        <v>727652446986.92444</v>
      </c>
      <c r="L172" s="13">
        <v>573210712784.86316</v>
      </c>
      <c r="M172" s="13">
        <v>730268764989.49902</v>
      </c>
      <c r="N172" s="13">
        <v>761088265177.26709</v>
      </c>
      <c r="O172" s="13">
        <v>733236726720.49121</v>
      </c>
      <c r="P172" s="13">
        <v>394876101901.54126</v>
      </c>
      <c r="Q172" s="13">
        <v>368007221398.27228</v>
      </c>
      <c r="R172" s="13">
        <v>269198400000</v>
      </c>
      <c r="S172" s="13">
        <v>207401800000</v>
      </c>
      <c r="T172" s="13">
        <v>196560900000</v>
      </c>
      <c r="U172" s="13">
        <v>188187000000</v>
      </c>
      <c r="V172" s="13">
        <v>167263595848.50253</v>
      </c>
      <c r="W172" s="13">
        <v>162479349025.40503</v>
      </c>
      <c r="X172" s="13">
        <v>150018856447.56885</v>
      </c>
      <c r="Y172" s="13">
        <v>142560108137.93094</v>
      </c>
      <c r="Z172" s="13">
        <v>135460142544.07196</v>
      </c>
      <c r="AA172" s="13">
        <v>119314271647.29044</v>
      </c>
      <c r="AB172" s="13">
        <v>94586624920.067261</v>
      </c>
      <c r="AC172" s="13">
        <v>94246177554.611588</v>
      </c>
      <c r="AD172" s="13">
        <v>81953372804.841156</v>
      </c>
      <c r="AE172" s="13">
        <v>90057576648.367783</v>
      </c>
      <c r="AF172" s="40">
        <v>88508071577.606934</v>
      </c>
      <c r="AG172" s="17" t="s">
        <v>309</v>
      </c>
    </row>
    <row r="173" spans="1:33" x14ac:dyDescent="0.25">
      <c r="A173" s="21" t="s">
        <v>36</v>
      </c>
      <c r="B173" s="12" t="s">
        <v>306</v>
      </c>
      <c r="C173" s="12" t="s">
        <v>219</v>
      </c>
      <c r="D173" s="12" t="s">
        <v>240</v>
      </c>
      <c r="E173" s="12" t="s">
        <v>307</v>
      </c>
      <c r="F173" s="12" t="s">
        <v>310</v>
      </c>
      <c r="G173" s="12" t="s">
        <v>41</v>
      </c>
      <c r="H173" s="12" t="s">
        <v>42</v>
      </c>
      <c r="I173" s="16" t="s">
        <v>497</v>
      </c>
      <c r="J173" s="13">
        <v>72754023074.052979</v>
      </c>
      <c r="K173" s="13">
        <v>95912704197.054398</v>
      </c>
      <c r="L173" s="13">
        <v>78752789191.465668</v>
      </c>
      <c r="M173" s="13">
        <v>95569348248.894974</v>
      </c>
      <c r="N173" s="13">
        <v>101304473176.26865</v>
      </c>
      <c r="O173" s="13">
        <v>97997656507.800247</v>
      </c>
      <c r="P173" s="13">
        <v>52515853174.556847</v>
      </c>
      <c r="Q173" s="13">
        <v>48661887354.973724</v>
      </c>
      <c r="R173" s="13">
        <v>35128000000</v>
      </c>
      <c r="S173" s="13">
        <v>23898600000</v>
      </c>
      <c r="T173" s="13">
        <v>27976000000</v>
      </c>
      <c r="U173" s="13">
        <v>32887613000</v>
      </c>
      <c r="V173" s="13">
        <v>29926755954.893574</v>
      </c>
      <c r="W173" s="13">
        <v>26713351683.001617</v>
      </c>
      <c r="X173" s="13">
        <v>20533210018.810287</v>
      </c>
      <c r="Y173" s="13">
        <v>19804355316.628559</v>
      </c>
      <c r="Z173" s="13">
        <v>21097061847.234486</v>
      </c>
      <c r="AA173" s="13">
        <v>18858304402.96994</v>
      </c>
      <c r="AB173" s="13">
        <v>13965923279.829512</v>
      </c>
      <c r="AC173" s="13">
        <v>14681997911.890108</v>
      </c>
      <c r="AD173" s="13">
        <v>10765710694.76207</v>
      </c>
      <c r="AE173" s="13">
        <v>13883638487.327902</v>
      </c>
      <c r="AF173" s="40">
        <v>12346999646.101225</v>
      </c>
      <c r="AG173" s="17" t="s">
        <v>311</v>
      </c>
    </row>
    <row r="174" spans="1:33" x14ac:dyDescent="0.25">
      <c r="A174" s="21" t="s">
        <v>36</v>
      </c>
      <c r="B174" s="12" t="s">
        <v>306</v>
      </c>
      <c r="C174" s="12" t="s">
        <v>219</v>
      </c>
      <c r="D174" s="12" t="s">
        <v>240</v>
      </c>
      <c r="E174" s="12" t="s">
        <v>307</v>
      </c>
      <c r="F174" s="12" t="s">
        <v>312</v>
      </c>
      <c r="G174" s="12" t="s">
        <v>41</v>
      </c>
      <c r="H174" s="12" t="s">
        <v>42</v>
      </c>
      <c r="I174" s="16" t="s">
        <v>497</v>
      </c>
      <c r="J174" s="13">
        <v>9884825329899.8691</v>
      </c>
      <c r="K174" s="13">
        <v>8311818366384.8535</v>
      </c>
      <c r="L174" s="13">
        <v>7953955702089.334</v>
      </c>
      <c r="M174" s="13">
        <v>7613726861219.8848</v>
      </c>
      <c r="N174" s="13">
        <v>7495359736221.7051</v>
      </c>
      <c r="O174" s="13">
        <v>7130850562636.9551</v>
      </c>
      <c r="P174" s="13">
        <v>6972588968988.6553</v>
      </c>
      <c r="Q174" s="13">
        <v>6194373967521.6953</v>
      </c>
      <c r="R174" s="13">
        <v>5444638700000</v>
      </c>
      <c r="S174" s="13">
        <v>4182726800000</v>
      </c>
      <c r="T174" s="13">
        <v>4361722000000</v>
      </c>
      <c r="U174" s="13">
        <v>4124216500000</v>
      </c>
      <c r="V174" s="13">
        <v>3382519399261.6021</v>
      </c>
      <c r="W174" s="13">
        <v>3410450786782.6558</v>
      </c>
      <c r="X174" s="13">
        <v>3473219744733.7881</v>
      </c>
      <c r="Y174" s="13">
        <v>3349598969506.5513</v>
      </c>
      <c r="Z174" s="13">
        <v>3295619471089.7866</v>
      </c>
      <c r="AA174" s="13">
        <v>3772060468674.6948</v>
      </c>
      <c r="AB174" s="13">
        <v>3368837049594.2666</v>
      </c>
      <c r="AC174" s="13">
        <v>3094853676715.2002</v>
      </c>
      <c r="AD174" s="13">
        <v>2710170697712.708</v>
      </c>
      <c r="AE174" s="13">
        <v>3127181847296.9575</v>
      </c>
      <c r="AF174" s="40">
        <v>2844792442785.3594</v>
      </c>
      <c r="AG174" s="17" t="s">
        <v>313</v>
      </c>
    </row>
    <row r="175" spans="1:33" x14ac:dyDescent="0.25">
      <c r="A175" s="21" t="s">
        <v>36</v>
      </c>
      <c r="B175" s="12" t="s">
        <v>248</v>
      </c>
      <c r="C175" s="12" t="s">
        <v>219</v>
      </c>
      <c r="D175" s="12" t="s">
        <v>240</v>
      </c>
      <c r="E175" s="12" t="s">
        <v>314</v>
      </c>
      <c r="F175" s="12" t="s">
        <v>40</v>
      </c>
      <c r="G175" s="12" t="s">
        <v>41</v>
      </c>
      <c r="H175" s="12" t="s">
        <v>42</v>
      </c>
      <c r="I175" s="16" t="s">
        <v>497</v>
      </c>
      <c r="J175" s="13">
        <v>149048076.85300744</v>
      </c>
      <c r="K175" s="13">
        <v>104197937.63210073</v>
      </c>
      <c r="L175" s="13">
        <v>107195712.04711303</v>
      </c>
      <c r="M175" s="13">
        <v>93524893.999307036</v>
      </c>
      <c r="N175" s="13">
        <v>98919354.874923959</v>
      </c>
      <c r="O175" s="13">
        <v>100901711.743178</v>
      </c>
      <c r="P175" s="13">
        <v>105265433.45025191</v>
      </c>
      <c r="Q175" s="13">
        <v>114128890.95838359</v>
      </c>
      <c r="R175" s="13">
        <v>102600000</v>
      </c>
      <c r="S175" s="13">
        <v>86600000</v>
      </c>
      <c r="T175" s="13">
        <v>148900000</v>
      </c>
      <c r="U175" s="13">
        <v>166300000</v>
      </c>
      <c r="V175" s="13">
        <v>132098582.9456024</v>
      </c>
      <c r="W175" s="13">
        <v>149152356.32280058</v>
      </c>
      <c r="X175" s="13">
        <v>123122076.33389109</v>
      </c>
      <c r="Y175" s="13">
        <v>202113011.9071919</v>
      </c>
      <c r="Z175" s="13">
        <v>593941565.63236952</v>
      </c>
      <c r="AA175" s="13">
        <v>696050747.96425402</v>
      </c>
      <c r="AB175" s="13">
        <v>697194289.38884199</v>
      </c>
      <c r="AC175" s="13">
        <v>644136852.65352917</v>
      </c>
      <c r="AD175" s="13">
        <v>389682861.8943941</v>
      </c>
      <c r="AE175" s="13">
        <v>456792247.29021454</v>
      </c>
      <c r="AF175" s="40">
        <v>401344625.36077547</v>
      </c>
      <c r="AG175" s="17" t="s">
        <v>315</v>
      </c>
    </row>
    <row r="176" spans="1:33" x14ac:dyDescent="0.25">
      <c r="A176" s="21" t="s">
        <v>36</v>
      </c>
      <c r="B176" s="12" t="s">
        <v>316</v>
      </c>
      <c r="C176" s="12" t="s">
        <v>219</v>
      </c>
      <c r="D176" s="12" t="s">
        <v>240</v>
      </c>
      <c r="E176" s="12" t="s">
        <v>317</v>
      </c>
      <c r="F176" s="12" t="s">
        <v>40</v>
      </c>
      <c r="G176" s="12" t="s">
        <v>41</v>
      </c>
      <c r="H176" s="12" t="s">
        <v>42</v>
      </c>
      <c r="I176" s="16" t="s">
        <v>497</v>
      </c>
      <c r="J176" s="13">
        <v>9525688515111.2793</v>
      </c>
      <c r="K176" s="13">
        <v>9156603272592.9902</v>
      </c>
      <c r="L176" s="13">
        <v>8793554320442.6436</v>
      </c>
      <c r="M176" s="13">
        <v>6038260469968.0996</v>
      </c>
      <c r="N176" s="13">
        <v>5844289663970.1514</v>
      </c>
      <c r="O176" s="13">
        <v>5378814957268.2861</v>
      </c>
      <c r="P176" s="13">
        <v>5285542231273.5547</v>
      </c>
      <c r="Q176" s="13">
        <v>5123875258082.4355</v>
      </c>
      <c r="R176" s="13">
        <v>5418142951000</v>
      </c>
      <c r="S176" s="13">
        <v>4802269510000</v>
      </c>
      <c r="T176" s="13">
        <v>4654151540000</v>
      </c>
      <c r="U176" s="13">
        <v>4430132208000</v>
      </c>
      <c r="V176" s="13">
        <v>4061858756250.0889</v>
      </c>
      <c r="W176" s="13">
        <v>4639831325424.1592</v>
      </c>
      <c r="X176" s="13">
        <v>4765639502240.4697</v>
      </c>
      <c r="Y176" s="13">
        <v>4790284080725.3213</v>
      </c>
      <c r="Z176" s="13">
        <v>4901197603020.8262</v>
      </c>
      <c r="AA176" s="13">
        <v>5009412715605.3926</v>
      </c>
      <c r="AB176" s="13">
        <v>4941465751890.0752</v>
      </c>
      <c r="AC176" s="13">
        <v>3640745804078.0767</v>
      </c>
      <c r="AD176" s="13">
        <v>3284043135810.5293</v>
      </c>
      <c r="AE176" s="13">
        <v>3642336611212.6284</v>
      </c>
      <c r="AF176" s="40">
        <v>3719278335973.3247</v>
      </c>
      <c r="AG176" s="17" t="s">
        <v>318</v>
      </c>
    </row>
    <row r="177" spans="1:33" x14ac:dyDescent="0.25">
      <c r="A177" s="21" t="s">
        <v>36</v>
      </c>
      <c r="B177" s="12" t="s">
        <v>319</v>
      </c>
      <c r="C177" s="12" t="s">
        <v>219</v>
      </c>
      <c r="D177" s="12" t="s">
        <v>240</v>
      </c>
      <c r="E177" s="12" t="s">
        <v>320</v>
      </c>
      <c r="F177" s="12" t="s">
        <v>321</v>
      </c>
      <c r="G177" s="12" t="s">
        <v>41</v>
      </c>
      <c r="H177" s="12" t="s">
        <v>42</v>
      </c>
      <c r="I177" s="16" t="s">
        <v>497</v>
      </c>
      <c r="J177" s="13">
        <v>1136706210753.1848</v>
      </c>
      <c r="K177" s="13">
        <v>919821910797.10815</v>
      </c>
      <c r="L177" s="13">
        <v>826831185034.54761</v>
      </c>
      <c r="M177" s="13">
        <v>887334203687.27991</v>
      </c>
      <c r="N177" s="13">
        <v>920890953268.74158</v>
      </c>
      <c r="O177" s="13">
        <v>860217742532.599</v>
      </c>
      <c r="P177" s="13">
        <v>716630548259.48474</v>
      </c>
      <c r="Q177" s="13">
        <v>643217766242.23792</v>
      </c>
      <c r="R177" s="13">
        <v>515502900000</v>
      </c>
      <c r="S177" s="13">
        <v>402263428000</v>
      </c>
      <c r="T177" s="13">
        <v>346242209000</v>
      </c>
      <c r="U177" s="13">
        <v>328573022000</v>
      </c>
      <c r="V177" s="13">
        <v>285811100782.97559</v>
      </c>
      <c r="W177" s="13">
        <v>275255524760.78876</v>
      </c>
      <c r="X177" s="13">
        <v>255636630921.99377</v>
      </c>
      <c r="Y177" s="13">
        <v>274826187912.49017</v>
      </c>
      <c r="Z177" s="13">
        <v>271146385586.49863</v>
      </c>
      <c r="AA177" s="13">
        <v>257019007261.72537</v>
      </c>
      <c r="AB177" s="13">
        <v>229678785378.1297</v>
      </c>
      <c r="AC177" s="13">
        <v>235079903708.71552</v>
      </c>
      <c r="AD177" s="13">
        <v>194128275228.18381</v>
      </c>
      <c r="AE177" s="13">
        <v>202298365782.54135</v>
      </c>
      <c r="AF177" s="40">
        <v>207570562086.00751</v>
      </c>
      <c r="AG177" s="17" t="s">
        <v>322</v>
      </c>
    </row>
    <row r="178" spans="1:33" x14ac:dyDescent="0.25">
      <c r="A178" s="21" t="s">
        <v>36</v>
      </c>
      <c r="B178" s="12" t="s">
        <v>319</v>
      </c>
      <c r="C178" s="12" t="s">
        <v>219</v>
      </c>
      <c r="D178" s="12" t="s">
        <v>240</v>
      </c>
      <c r="E178" s="12" t="s">
        <v>320</v>
      </c>
      <c r="F178" s="12" t="s">
        <v>323</v>
      </c>
      <c r="G178" s="12" t="s">
        <v>41</v>
      </c>
      <c r="H178" s="12" t="s">
        <v>42</v>
      </c>
      <c r="I178" s="16" t="s">
        <v>497</v>
      </c>
      <c r="J178" s="13">
        <v>5787411145878.5898</v>
      </c>
      <c r="K178" s="13">
        <v>5342484398054.0479</v>
      </c>
      <c r="L178" s="13">
        <v>2566881873606.2236</v>
      </c>
      <c r="M178" s="13">
        <v>2084944302870.3098</v>
      </c>
      <c r="N178" s="13">
        <v>1713991885273.127</v>
      </c>
      <c r="O178" s="13">
        <v>1382675734240.8479</v>
      </c>
      <c r="P178" s="13">
        <v>1304294674431.9153</v>
      </c>
      <c r="Q178" s="13">
        <v>902238974296.73425</v>
      </c>
      <c r="R178" s="13">
        <v>861628600000</v>
      </c>
      <c r="S178" s="13">
        <v>640345725000</v>
      </c>
      <c r="T178" s="13">
        <v>611504947000</v>
      </c>
      <c r="U178" s="13">
        <v>481893847000</v>
      </c>
      <c r="V178" s="13">
        <v>249115900723.72687</v>
      </c>
      <c r="W178" s="13">
        <v>280443109579.93097</v>
      </c>
      <c r="X178" s="13">
        <v>389654128512.56378</v>
      </c>
      <c r="Y178" s="13">
        <v>450550041028.17279</v>
      </c>
      <c r="Z178" s="13">
        <v>483366049380.15558</v>
      </c>
      <c r="AA178" s="13">
        <v>449893532945.01715</v>
      </c>
      <c r="AB178" s="13">
        <v>405013210700.25238</v>
      </c>
      <c r="AC178" s="13">
        <v>428522002730.01099</v>
      </c>
      <c r="AD178" s="13">
        <v>422146227094.89362</v>
      </c>
      <c r="AE178" s="13">
        <v>458943549965.05676</v>
      </c>
      <c r="AF178" s="40">
        <v>413718159525.18665</v>
      </c>
      <c r="AG178" s="17" t="s">
        <v>324</v>
      </c>
    </row>
    <row r="179" spans="1:33" x14ac:dyDescent="0.25">
      <c r="A179" s="21" t="s">
        <v>36</v>
      </c>
      <c r="B179" s="12" t="s">
        <v>325</v>
      </c>
      <c r="C179" s="12" t="s">
        <v>219</v>
      </c>
      <c r="D179" s="12" t="s">
        <v>326</v>
      </c>
      <c r="E179" s="12" t="s">
        <v>116</v>
      </c>
      <c r="F179" s="12" t="s">
        <v>40</v>
      </c>
      <c r="G179" s="12" t="s">
        <v>41</v>
      </c>
      <c r="H179" s="12" t="s">
        <v>42</v>
      </c>
      <c r="I179" s="16" t="s">
        <v>497</v>
      </c>
      <c r="J179" s="13">
        <v>9783442.4284889549</v>
      </c>
      <c r="K179" s="13">
        <v>9516657.9074156042</v>
      </c>
      <c r="L179" s="13">
        <v>9387937.6209208183</v>
      </c>
      <c r="M179" s="13">
        <v>9129968.6377636995</v>
      </c>
      <c r="N179" s="13">
        <v>9817445.2170586828</v>
      </c>
      <c r="O179" s="13">
        <v>9221643.8702203296</v>
      </c>
      <c r="P179" s="13">
        <v>9326889.6611312367</v>
      </c>
      <c r="Q179" s="13">
        <v>9289701.0279280897</v>
      </c>
      <c r="R179" s="13">
        <v>27600000</v>
      </c>
      <c r="S179" s="13"/>
      <c r="T179" s="13"/>
      <c r="U179" s="13"/>
      <c r="V179" s="13">
        <v>39127265.39549531</v>
      </c>
      <c r="W179" s="13">
        <v>914847340.69929254</v>
      </c>
      <c r="X179" s="13">
        <v>823913592.38540423</v>
      </c>
      <c r="Y179" s="13">
        <v>674804232.33050835</v>
      </c>
      <c r="Z179" s="13">
        <v>97549845.377081141</v>
      </c>
      <c r="AA179" s="13">
        <v>29215814.289552238</v>
      </c>
      <c r="AB179" s="13">
        <v>24286215.731516879</v>
      </c>
      <c r="AC179" s="13">
        <v>30585969.403792825</v>
      </c>
      <c r="AD179" s="13">
        <v>32022549.993636545</v>
      </c>
      <c r="AE179" s="13">
        <v>22985552.37961942</v>
      </c>
      <c r="AF179" s="40">
        <v>45957604.835517637</v>
      </c>
      <c r="AG179" s="17" t="s">
        <v>327</v>
      </c>
    </row>
    <row r="180" spans="1:33" x14ac:dyDescent="0.25">
      <c r="A180" s="21" t="s">
        <v>36</v>
      </c>
      <c r="B180" s="12" t="s">
        <v>325</v>
      </c>
      <c r="C180" s="12" t="s">
        <v>219</v>
      </c>
      <c r="D180" s="12" t="s">
        <v>326</v>
      </c>
      <c r="E180" s="12" t="s">
        <v>328</v>
      </c>
      <c r="F180" s="12" t="s">
        <v>40</v>
      </c>
      <c r="G180" s="12" t="s">
        <v>41</v>
      </c>
      <c r="H180" s="12" t="s">
        <v>42</v>
      </c>
      <c r="I180" s="16" t="s">
        <v>497</v>
      </c>
      <c r="J180" s="13">
        <v>3251328586.47932</v>
      </c>
      <c r="K180" s="13">
        <v>3162668163.9198594</v>
      </c>
      <c r="L180" s="13">
        <v>3119890588.4192758</v>
      </c>
      <c r="M180" s="13">
        <v>3034159831.0202889</v>
      </c>
      <c r="N180" s="13">
        <v>3262628723.3488173</v>
      </c>
      <c r="O180" s="13">
        <v>3064626234.4500699</v>
      </c>
      <c r="P180" s="13">
        <v>3099602537.637465</v>
      </c>
      <c r="Q180" s="13">
        <v>3087243649.9443769</v>
      </c>
      <c r="R180" s="13">
        <v>4077800000</v>
      </c>
      <c r="S180" s="13">
        <v>2436000000</v>
      </c>
      <c r="T180" s="13">
        <v>2658500000</v>
      </c>
      <c r="U180" s="13">
        <v>2335600000</v>
      </c>
      <c r="V180" s="13">
        <v>1804524805.1881928</v>
      </c>
      <c r="W180" s="13">
        <v>3077859838.7262864</v>
      </c>
      <c r="X180" s="13">
        <v>2288545542.7319183</v>
      </c>
      <c r="Y180" s="13">
        <v>2645101287.6188083</v>
      </c>
      <c r="Z180" s="13">
        <v>5119574024.6296034</v>
      </c>
      <c r="AA180" s="13">
        <v>6572825530.1513958</v>
      </c>
      <c r="AB180" s="13">
        <v>5859004570.7548704</v>
      </c>
      <c r="AC180" s="13">
        <v>5040824167.0694008</v>
      </c>
      <c r="AD180" s="13">
        <v>2124583436.6200612</v>
      </c>
      <c r="AE180" s="13">
        <v>516262803.44700754</v>
      </c>
      <c r="AF180" s="40">
        <v>1539672046.3369</v>
      </c>
      <c r="AG180" s="17" t="s">
        <v>329</v>
      </c>
    </row>
    <row r="181" spans="1:33" x14ac:dyDescent="0.25">
      <c r="A181" s="21" t="s">
        <v>36</v>
      </c>
      <c r="B181" s="12" t="s">
        <v>325</v>
      </c>
      <c r="C181" s="12" t="s">
        <v>219</v>
      </c>
      <c r="D181" s="12" t="s">
        <v>326</v>
      </c>
      <c r="E181" s="12" t="s">
        <v>330</v>
      </c>
      <c r="F181" s="12" t="s">
        <v>40</v>
      </c>
      <c r="G181" s="12" t="s">
        <v>41</v>
      </c>
      <c r="H181" s="12" t="s">
        <v>42</v>
      </c>
      <c r="I181" s="16" t="s">
        <v>497</v>
      </c>
      <c r="J181" s="13">
        <v>4342199287971.0923</v>
      </c>
      <c r="K181" s="13">
        <v>5804037635746.0557</v>
      </c>
      <c r="L181" s="13">
        <v>5580672890251.8623</v>
      </c>
      <c r="M181" s="13">
        <v>6278915384641.6582</v>
      </c>
      <c r="N181" s="13">
        <v>5757922192245.4443</v>
      </c>
      <c r="O181" s="13">
        <v>6458107510598.8105</v>
      </c>
      <c r="P181" s="13">
        <v>2052970631306.4229</v>
      </c>
      <c r="Q181" s="13">
        <v>3065896845850.4443</v>
      </c>
      <c r="R181" s="13">
        <v>3834615300000</v>
      </c>
      <c r="S181" s="13">
        <v>2956110700000</v>
      </c>
      <c r="T181" s="13">
        <v>3078208400000</v>
      </c>
      <c r="U181" s="13">
        <v>3152246100000</v>
      </c>
      <c r="V181" s="13">
        <v>2879747328099.8062</v>
      </c>
      <c r="W181" s="13">
        <v>2625508752482.4185</v>
      </c>
      <c r="X181" s="13">
        <v>2676994949625.3071</v>
      </c>
      <c r="Y181" s="13">
        <v>2642942101651.2319</v>
      </c>
      <c r="Z181" s="13">
        <v>2837534315516.6396</v>
      </c>
      <c r="AA181" s="13">
        <v>2997364635767.7871</v>
      </c>
      <c r="AB181" s="13">
        <v>2838686062696.4326</v>
      </c>
      <c r="AC181" s="13">
        <v>2670657874376.3438</v>
      </c>
      <c r="AD181" s="13">
        <v>2566308625129.1836</v>
      </c>
      <c r="AE181" s="13">
        <v>2594580145689.9478</v>
      </c>
      <c r="AF181" s="40">
        <v>2454862052635.126</v>
      </c>
      <c r="AG181" s="17" t="s">
        <v>331</v>
      </c>
    </row>
    <row r="182" spans="1:33" x14ac:dyDescent="0.25">
      <c r="A182" s="21" t="s">
        <v>36</v>
      </c>
      <c r="B182" s="12" t="s">
        <v>262</v>
      </c>
      <c r="C182" s="12" t="s">
        <v>219</v>
      </c>
      <c r="D182" s="12" t="s">
        <v>48</v>
      </c>
      <c r="E182" s="12" t="s">
        <v>48</v>
      </c>
      <c r="F182" s="12" t="s">
        <v>40</v>
      </c>
      <c r="G182" s="12" t="s">
        <v>41</v>
      </c>
      <c r="H182" s="12" t="s">
        <v>332</v>
      </c>
      <c r="I182" s="16" t="s">
        <v>497</v>
      </c>
      <c r="J182" s="13">
        <v>977000000000</v>
      </c>
      <c r="K182" s="13">
        <v>1717000000000</v>
      </c>
      <c r="L182" s="13">
        <v>1844000000000</v>
      </c>
      <c r="M182" s="13">
        <v>1731000000000</v>
      </c>
      <c r="N182" s="13">
        <v>1559000000000</v>
      </c>
      <c r="O182" s="13">
        <v>1550000000000</v>
      </c>
      <c r="P182" s="13">
        <v>1107000000000</v>
      </c>
      <c r="Q182" s="13">
        <v>1087000000000</v>
      </c>
      <c r="R182" s="13">
        <v>1156000000000</v>
      </c>
      <c r="S182" s="13">
        <v>1236000000000</v>
      </c>
      <c r="T182" s="13">
        <v>1292000000000</v>
      </c>
      <c r="U182" s="13">
        <v>1341000000000</v>
      </c>
      <c r="V182" s="13">
        <v>1315000000000</v>
      </c>
      <c r="W182" s="13">
        <v>2787000000000</v>
      </c>
      <c r="X182" s="13">
        <v>2976000000000</v>
      </c>
      <c r="Y182" s="13">
        <v>3076000000000</v>
      </c>
      <c r="Z182" s="13">
        <v>3116000000000</v>
      </c>
      <c r="AA182" s="13">
        <v>3973000000000</v>
      </c>
      <c r="AB182" s="13">
        <v>3956000000000</v>
      </c>
      <c r="AC182" s="13">
        <v>3600000000000</v>
      </c>
      <c r="AD182" s="13">
        <v>3411000000000</v>
      </c>
      <c r="AE182" s="13">
        <v>3413000000000</v>
      </c>
      <c r="AF182" s="40">
        <v>3665000000000</v>
      </c>
      <c r="AG182" s="17" t="s">
        <v>333</v>
      </c>
    </row>
    <row r="183" spans="1:33" x14ac:dyDescent="0.25">
      <c r="A183" s="21" t="s">
        <v>47</v>
      </c>
      <c r="B183" s="12" t="s">
        <v>262</v>
      </c>
      <c r="C183" s="12" t="s">
        <v>219</v>
      </c>
      <c r="D183" s="12" t="s">
        <v>48</v>
      </c>
      <c r="E183" s="12" t="s">
        <v>48</v>
      </c>
      <c r="F183" s="12" t="s">
        <v>40</v>
      </c>
      <c r="G183" s="12" t="s">
        <v>41</v>
      </c>
      <c r="H183" s="12" t="s">
        <v>129</v>
      </c>
      <c r="I183" s="16" t="s">
        <v>497</v>
      </c>
      <c r="J183" s="13">
        <v>39641000000000</v>
      </c>
      <c r="K183" s="13">
        <v>44694000000000</v>
      </c>
      <c r="L183" s="13">
        <v>27437000000000</v>
      </c>
      <c r="M183" s="13">
        <v>26680000000000</v>
      </c>
      <c r="N183" s="13">
        <v>26939000000000</v>
      </c>
      <c r="O183" s="13">
        <v>29671000000000</v>
      </c>
      <c r="P183" s="13">
        <v>27311000000000</v>
      </c>
      <c r="Q183" s="13">
        <v>27817000000000</v>
      </c>
      <c r="R183" s="13">
        <v>24662000000000</v>
      </c>
      <c r="S183" s="13">
        <v>22666000000000</v>
      </c>
      <c r="T183" s="13">
        <v>25807000000000</v>
      </c>
      <c r="U183" s="13">
        <v>28507000000000</v>
      </c>
      <c r="V183" s="13">
        <v>27877000000000</v>
      </c>
      <c r="W183" s="13">
        <v>27486000000000</v>
      </c>
      <c r="X183" s="13">
        <v>24505000000000</v>
      </c>
      <c r="Y183" s="13">
        <v>23107000000000</v>
      </c>
      <c r="Z183" s="13">
        <v>24783000000000</v>
      </c>
      <c r="AA183" s="13">
        <v>23763000000000</v>
      </c>
      <c r="AB183" s="13">
        <v>23844000000000</v>
      </c>
      <c r="AC183" s="13">
        <v>24317000000000</v>
      </c>
      <c r="AD183" s="13">
        <v>45946000000000</v>
      </c>
      <c r="AE183" s="13">
        <v>47710000000000</v>
      </c>
      <c r="AF183" s="40">
        <v>24611000000000</v>
      </c>
      <c r="AG183" s="17" t="s">
        <v>334</v>
      </c>
    </row>
    <row r="184" spans="1:33" x14ac:dyDescent="0.25">
      <c r="A184" s="21" t="s">
        <v>36</v>
      </c>
      <c r="B184" s="12" t="s">
        <v>335</v>
      </c>
      <c r="C184" s="12" t="s">
        <v>219</v>
      </c>
      <c r="D184" s="12" t="s">
        <v>48</v>
      </c>
      <c r="E184" s="12" t="s">
        <v>48</v>
      </c>
      <c r="F184" s="12" t="s">
        <v>40</v>
      </c>
      <c r="G184" s="12" t="s">
        <v>336</v>
      </c>
      <c r="H184" s="12" t="s">
        <v>337</v>
      </c>
      <c r="I184" s="16" t="s">
        <v>497</v>
      </c>
      <c r="J184" s="13">
        <v>13310000000000</v>
      </c>
      <c r="K184" s="13">
        <v>12194000000000</v>
      </c>
      <c r="L184" s="13">
        <v>12050000000000</v>
      </c>
      <c r="M184" s="13">
        <v>11140000000000</v>
      </c>
      <c r="N184" s="13">
        <v>11286000000000</v>
      </c>
      <c r="O184" s="13">
        <v>11227000000000</v>
      </c>
      <c r="P184" s="13">
        <v>10939000000000</v>
      </c>
      <c r="Q184" s="13">
        <v>11296000000000</v>
      </c>
      <c r="R184" s="13">
        <v>10487000000000</v>
      </c>
      <c r="S184" s="13">
        <v>9429000000000</v>
      </c>
      <c r="T184" s="13">
        <v>12490000000000</v>
      </c>
      <c r="U184" s="13">
        <v>10870000000000</v>
      </c>
      <c r="V184" s="13">
        <v>10300000000000</v>
      </c>
      <c r="W184" s="13">
        <v>10877000000000</v>
      </c>
      <c r="X184" s="13">
        <v>11081000000000</v>
      </c>
      <c r="Y184" s="13">
        <v>11927000000000</v>
      </c>
      <c r="Z184" s="13">
        <v>11744000000000</v>
      </c>
      <c r="AA184" s="13">
        <v>13942000000000</v>
      </c>
      <c r="AB184" s="13">
        <v>13898000000000</v>
      </c>
      <c r="AC184" s="13">
        <v>13615000000000</v>
      </c>
      <c r="AD184" s="13">
        <v>12290000000000</v>
      </c>
      <c r="AE184" s="13">
        <v>12690000000000</v>
      </c>
      <c r="AF184" s="40">
        <v>12828000000000</v>
      </c>
      <c r="AG184" s="17" t="s">
        <v>338</v>
      </c>
    </row>
    <row r="185" spans="1:33" x14ac:dyDescent="0.25">
      <c r="A185" s="21" t="s">
        <v>47</v>
      </c>
      <c r="B185" s="12" t="s">
        <v>339</v>
      </c>
      <c r="C185" s="12" t="s">
        <v>219</v>
      </c>
      <c r="D185" s="12" t="s">
        <v>340</v>
      </c>
      <c r="E185" s="12" t="s">
        <v>341</v>
      </c>
      <c r="F185" s="12" t="s">
        <v>40</v>
      </c>
      <c r="G185" s="12" t="s">
        <v>41</v>
      </c>
      <c r="H185" s="12" t="s">
        <v>49</v>
      </c>
      <c r="I185" s="16" t="s">
        <v>497</v>
      </c>
      <c r="J185" s="13">
        <v>223423901.55439934</v>
      </c>
      <c r="K185" s="13">
        <v>261060261.55490944</v>
      </c>
      <c r="L185" s="13">
        <v>378783714.65759534</v>
      </c>
      <c r="M185" s="13">
        <v>84864492.339698657</v>
      </c>
      <c r="N185" s="13">
        <v>134917676.8569507</v>
      </c>
      <c r="O185" s="13">
        <v>236119124.33006012</v>
      </c>
      <c r="P185" s="13">
        <v>1757833781.6819692</v>
      </c>
      <c r="Q185" s="13">
        <v>1615393587.2691367</v>
      </c>
      <c r="R185" s="13">
        <v>1126551662.8591616</v>
      </c>
      <c r="S185" s="13">
        <v>685059782.78056562</v>
      </c>
      <c r="T185" s="13">
        <v>499736250.54647833</v>
      </c>
      <c r="U185" s="13">
        <v>1175260548.7714384</v>
      </c>
      <c r="V185" s="13">
        <v>1919324938.8244684</v>
      </c>
      <c r="W185" s="13">
        <v>5600627336.3082285</v>
      </c>
      <c r="X185" s="13">
        <v>5230467836.3865671</v>
      </c>
      <c r="Y185" s="13">
        <v>10380252784.927191</v>
      </c>
      <c r="Z185" s="13">
        <v>13720542024.852745</v>
      </c>
      <c r="AA185" s="13">
        <v>15155618302.983829</v>
      </c>
      <c r="AB185" s="13">
        <v>19214093335.164299</v>
      </c>
      <c r="AC185" s="13">
        <v>24832852607.16637</v>
      </c>
      <c r="AD185" s="13">
        <v>25398071828.893085</v>
      </c>
      <c r="AE185" s="13">
        <v>28841328445.017532</v>
      </c>
      <c r="AF185" s="40">
        <v>28880533752.879044</v>
      </c>
      <c r="AG185" s="17" t="s">
        <v>342</v>
      </c>
    </row>
    <row r="186" spans="1:33" x14ac:dyDescent="0.25">
      <c r="A186" s="21" t="s">
        <v>36</v>
      </c>
      <c r="B186" s="12" t="s">
        <v>339</v>
      </c>
      <c r="C186" s="12" t="s">
        <v>219</v>
      </c>
      <c r="D186" s="12" t="s">
        <v>340</v>
      </c>
      <c r="E186" s="12" t="s">
        <v>341</v>
      </c>
      <c r="F186" s="12" t="s">
        <v>40</v>
      </c>
      <c r="G186" s="12" t="s">
        <v>41</v>
      </c>
      <c r="H186" s="12" t="s">
        <v>52</v>
      </c>
      <c r="I186" s="16" t="s">
        <v>497</v>
      </c>
      <c r="J186" s="13">
        <v>439190974558.24683</v>
      </c>
      <c r="K186" s="13">
        <v>417012743910.23041</v>
      </c>
      <c r="L186" s="13">
        <v>388964894927.37726</v>
      </c>
      <c r="M186" s="13">
        <v>389494261113.00256</v>
      </c>
      <c r="N186" s="13">
        <v>418927144466.20386</v>
      </c>
      <c r="O186" s="13">
        <v>422970723332.47571</v>
      </c>
      <c r="P186" s="13">
        <v>419371571713.09583</v>
      </c>
      <c r="Q186" s="13">
        <v>423846428575.14355</v>
      </c>
      <c r="R186" s="13">
        <v>414014840726.74377</v>
      </c>
      <c r="S186" s="13">
        <v>374204220320.16925</v>
      </c>
      <c r="T186" s="13">
        <v>362959097150.21436</v>
      </c>
      <c r="U186" s="13">
        <v>376412119873.93018</v>
      </c>
      <c r="V186" s="13">
        <v>377279662808.38159</v>
      </c>
      <c r="W186" s="13">
        <v>361925940235.7309</v>
      </c>
      <c r="X186" s="13">
        <v>299820286098.91754</v>
      </c>
      <c r="Y186" s="13">
        <v>315123124820.13837</v>
      </c>
      <c r="Z186" s="13">
        <v>320270634190.66589</v>
      </c>
      <c r="AA186" s="13">
        <v>335141378647.5733</v>
      </c>
      <c r="AB186" s="13">
        <v>400624916356.15094</v>
      </c>
      <c r="AC186" s="13">
        <v>414266436861.87018</v>
      </c>
      <c r="AD186" s="13">
        <v>315037570009.57379</v>
      </c>
      <c r="AE186" s="13">
        <v>314067675732.71625</v>
      </c>
      <c r="AF186" s="40">
        <v>269198125268.77567</v>
      </c>
      <c r="AG186" s="17" t="s">
        <v>343</v>
      </c>
    </row>
    <row r="187" spans="1:33" x14ac:dyDescent="0.25">
      <c r="A187" s="21" t="s">
        <v>47</v>
      </c>
      <c r="B187" s="12" t="s">
        <v>339</v>
      </c>
      <c r="C187" s="12" t="s">
        <v>219</v>
      </c>
      <c r="D187" s="12" t="s">
        <v>340</v>
      </c>
      <c r="E187" s="12" t="s">
        <v>341</v>
      </c>
      <c r="F187" s="12" t="s">
        <v>40</v>
      </c>
      <c r="G187" s="12" t="s">
        <v>41</v>
      </c>
      <c r="H187" s="12" t="s">
        <v>61</v>
      </c>
      <c r="I187" s="16" t="s">
        <v>497</v>
      </c>
      <c r="J187" s="13"/>
      <c r="K187" s="13"/>
      <c r="L187" s="13"/>
      <c r="M187" s="13"/>
      <c r="N187" s="13"/>
      <c r="O187" s="13"/>
      <c r="P187" s="13"/>
      <c r="Q187" s="13"/>
      <c r="R187" s="13"/>
      <c r="S187" s="13"/>
      <c r="T187" s="13">
        <v>196641091.1899806</v>
      </c>
      <c r="U187" s="13">
        <v>182264630.22191405</v>
      </c>
      <c r="V187" s="13">
        <v>913120355.39633429</v>
      </c>
      <c r="W187" s="13">
        <v>11787731691.613365</v>
      </c>
      <c r="X187" s="13">
        <v>9526368692.4074936</v>
      </c>
      <c r="Y187" s="13">
        <v>14616752855.815018</v>
      </c>
      <c r="Z187" s="13">
        <v>23152949528.008118</v>
      </c>
      <c r="AA187" s="13">
        <v>32287691070.514027</v>
      </c>
      <c r="AB187" s="13">
        <v>43083321654.085571</v>
      </c>
      <c r="AC187" s="13">
        <v>78191596598.205338</v>
      </c>
      <c r="AD187" s="13">
        <v>60530148900.940788</v>
      </c>
      <c r="AE187" s="13">
        <v>100872277638.4054</v>
      </c>
      <c r="AF187" s="40">
        <v>152689030880.54803</v>
      </c>
      <c r="AG187" s="17" t="s">
        <v>344</v>
      </c>
    </row>
    <row r="188" spans="1:33" x14ac:dyDescent="0.25">
      <c r="A188" s="21" t="s">
        <v>47</v>
      </c>
      <c r="B188" s="12" t="s">
        <v>339</v>
      </c>
      <c r="C188" s="12" t="s">
        <v>219</v>
      </c>
      <c r="D188" s="12" t="s">
        <v>340</v>
      </c>
      <c r="E188" s="12" t="s">
        <v>345</v>
      </c>
      <c r="F188" s="12" t="s">
        <v>40</v>
      </c>
      <c r="G188" s="12" t="s">
        <v>41</v>
      </c>
      <c r="H188" s="12" t="s">
        <v>49</v>
      </c>
      <c r="I188" s="16" t="s">
        <v>497</v>
      </c>
      <c r="J188" s="13">
        <v>15755600163.239977</v>
      </c>
      <c r="K188" s="13">
        <v>20632966991.169552</v>
      </c>
      <c r="L188" s="13">
        <v>31839604792.38884</v>
      </c>
      <c r="M188" s="13">
        <v>7334669712.3197298</v>
      </c>
      <c r="N188" s="13">
        <v>11572878093.756693</v>
      </c>
      <c r="O188" s="13">
        <v>21362938121.184208</v>
      </c>
      <c r="P188" s="13">
        <v>164855946151.55215</v>
      </c>
      <c r="Q188" s="13">
        <v>143380629012.78705</v>
      </c>
      <c r="R188" s="13">
        <v>90457804050.571198</v>
      </c>
      <c r="S188" s="13">
        <v>47963908600.846008</v>
      </c>
      <c r="T188" s="13">
        <v>32460524436.90686</v>
      </c>
      <c r="U188" s="13">
        <v>77312213432.159317</v>
      </c>
      <c r="V188" s="13">
        <v>127762531466.83272</v>
      </c>
      <c r="W188" s="13">
        <v>376875738463.63489</v>
      </c>
      <c r="X188" s="13">
        <v>355272552809.5141</v>
      </c>
      <c r="Y188" s="13">
        <v>711486902213.06885</v>
      </c>
      <c r="Z188" s="13">
        <v>948107746281.12891</v>
      </c>
      <c r="AA188" s="13">
        <v>1055521451175.6173</v>
      </c>
      <c r="AB188" s="13">
        <v>1369285607365.3655</v>
      </c>
      <c r="AC188" s="13">
        <v>1809236587158.761</v>
      </c>
      <c r="AD188" s="13">
        <v>1889789700379.9407</v>
      </c>
      <c r="AE188" s="13">
        <v>2190086987406.3066</v>
      </c>
      <c r="AF188" s="40">
        <v>2236544487849.3447</v>
      </c>
      <c r="AG188" s="17" t="s">
        <v>346</v>
      </c>
    </row>
    <row r="189" spans="1:33" x14ac:dyDescent="0.25">
      <c r="A189" s="21" t="s">
        <v>36</v>
      </c>
      <c r="B189" s="12" t="s">
        <v>339</v>
      </c>
      <c r="C189" s="12" t="s">
        <v>219</v>
      </c>
      <c r="D189" s="12" t="s">
        <v>340</v>
      </c>
      <c r="E189" s="12" t="s">
        <v>345</v>
      </c>
      <c r="F189" s="12" t="s">
        <v>40</v>
      </c>
      <c r="G189" s="12" t="s">
        <v>41</v>
      </c>
      <c r="H189" s="12" t="s">
        <v>52</v>
      </c>
      <c r="I189" s="16" t="s">
        <v>497</v>
      </c>
      <c r="J189" s="13">
        <v>30971249460338.617</v>
      </c>
      <c r="K189" s="13">
        <v>32958712784354.898</v>
      </c>
      <c r="L189" s="13">
        <v>32695409156636.535</v>
      </c>
      <c r="M189" s="13">
        <v>33663216279813.969</v>
      </c>
      <c r="N189" s="13">
        <v>35934451926661.719</v>
      </c>
      <c r="O189" s="13">
        <v>38268384296535.57</v>
      </c>
      <c r="P189" s="13">
        <v>39330167598482.375</v>
      </c>
      <c r="Q189" s="13">
        <v>37620161434875.391</v>
      </c>
      <c r="R189" s="13">
        <v>33243813462969.641</v>
      </c>
      <c r="S189" s="13">
        <v>26199606914067.723</v>
      </c>
      <c r="T189" s="13">
        <v>23576121663694.289</v>
      </c>
      <c r="U189" s="13">
        <v>24761534096048.652</v>
      </c>
      <c r="V189" s="13">
        <v>25114144987286.188</v>
      </c>
      <c r="W189" s="13">
        <v>24354612046977.961</v>
      </c>
      <c r="X189" s="13">
        <v>20364893114423.293</v>
      </c>
      <c r="Y189" s="13">
        <v>21599278990540.984</v>
      </c>
      <c r="Z189" s="13">
        <v>22131127810586.547</v>
      </c>
      <c r="AA189" s="13">
        <v>23341107387841.625</v>
      </c>
      <c r="AB189" s="13">
        <v>28550393835886.926</v>
      </c>
      <c r="AC189" s="13">
        <v>30182033705869.727</v>
      </c>
      <c r="AD189" s="13">
        <v>23440943038815.094</v>
      </c>
      <c r="AE189" s="13">
        <v>23848954499389.297</v>
      </c>
      <c r="AF189" s="40">
        <v>20847037951618.125</v>
      </c>
      <c r="AG189" s="17" t="s">
        <v>347</v>
      </c>
    </row>
    <row r="190" spans="1:33" x14ac:dyDescent="0.25">
      <c r="A190" s="21" t="s">
        <v>47</v>
      </c>
      <c r="B190" s="12" t="s">
        <v>339</v>
      </c>
      <c r="C190" s="12" t="s">
        <v>219</v>
      </c>
      <c r="D190" s="12" t="s">
        <v>340</v>
      </c>
      <c r="E190" s="12" t="s">
        <v>345</v>
      </c>
      <c r="F190" s="12" t="s">
        <v>40</v>
      </c>
      <c r="G190" s="12" t="s">
        <v>41</v>
      </c>
      <c r="H190" s="12" t="s">
        <v>61</v>
      </c>
      <c r="I190" s="16" t="s">
        <v>497</v>
      </c>
      <c r="J190" s="13"/>
      <c r="K190" s="13"/>
      <c r="L190" s="13"/>
      <c r="M190" s="13"/>
      <c r="N190" s="13"/>
      <c r="O190" s="13"/>
      <c r="P190" s="13"/>
      <c r="Q190" s="13"/>
      <c r="R190" s="13"/>
      <c r="S190" s="13"/>
      <c r="T190" s="13">
        <v>12772883573.869801</v>
      </c>
      <c r="U190" s="13">
        <v>11989921730.615879</v>
      </c>
      <c r="V190" s="13">
        <v>60783125243.39006</v>
      </c>
      <c r="W190" s="13">
        <v>793216512958.77026</v>
      </c>
      <c r="X190" s="13">
        <v>647065889749.23755</v>
      </c>
      <c r="Y190" s="13">
        <v>1001866565802.5975</v>
      </c>
      <c r="Z190" s="13">
        <v>1599899680129.1526</v>
      </c>
      <c r="AA190" s="13">
        <v>2248694170870.5654</v>
      </c>
      <c r="AB190" s="13">
        <v>3070317772968.5737</v>
      </c>
      <c r="AC190" s="13">
        <v>5696771917899.0518</v>
      </c>
      <c r="AD190" s="13">
        <v>4503855754330.6025</v>
      </c>
      <c r="AE190" s="13">
        <v>7659808842268.2422</v>
      </c>
      <c r="AF190" s="40">
        <v>11824428637400.271</v>
      </c>
      <c r="AG190" s="17" t="s">
        <v>348</v>
      </c>
    </row>
    <row r="191" spans="1:33" x14ac:dyDescent="0.25">
      <c r="A191" s="21" t="s">
        <v>47</v>
      </c>
      <c r="B191" s="12" t="s">
        <v>339</v>
      </c>
      <c r="C191" s="12" t="s">
        <v>219</v>
      </c>
      <c r="D191" s="12" t="s">
        <v>340</v>
      </c>
      <c r="E191" s="12" t="s">
        <v>349</v>
      </c>
      <c r="F191" s="12" t="s">
        <v>40</v>
      </c>
      <c r="G191" s="12" t="s">
        <v>41</v>
      </c>
      <c r="H191" s="12" t="s">
        <v>49</v>
      </c>
      <c r="I191" s="16" t="s">
        <v>497</v>
      </c>
      <c r="J191" s="13">
        <v>1331688625.1973057</v>
      </c>
      <c r="K191" s="13">
        <v>1743731053.4470017</v>
      </c>
      <c r="L191" s="13">
        <v>2690544204.669126</v>
      </c>
      <c r="M191" s="13">
        <v>619932270.57060122</v>
      </c>
      <c r="N191" s="13">
        <v>977943854.9784838</v>
      </c>
      <c r="O191" s="13">
        <v>1803862008.372565</v>
      </c>
      <c r="P191" s="13">
        <v>13916681519.476292</v>
      </c>
      <c r="Q191" s="13">
        <v>12101482507.529846</v>
      </c>
      <c r="R191" s="13">
        <v>7632922287.6385918</v>
      </c>
      <c r="S191" s="13">
        <v>4046010329.4782438</v>
      </c>
      <c r="T191" s="13">
        <v>2738487253.395226</v>
      </c>
      <c r="U191" s="13">
        <v>6524550365.4397974</v>
      </c>
      <c r="V191" s="13">
        <v>10782973679.514528</v>
      </c>
      <c r="W191" s="13">
        <v>31811542626.914284</v>
      </c>
      <c r="X191" s="13">
        <v>30010926858.945076</v>
      </c>
      <c r="Y191" s="13">
        <v>60118973015.628105</v>
      </c>
      <c r="Z191" s="13">
        <v>80158347489.048782</v>
      </c>
      <c r="AA191" s="13">
        <v>89261544576.814148</v>
      </c>
      <c r="AB191" s="13">
        <v>115839953316.43822</v>
      </c>
      <c r="AC191" s="13">
        <v>153075589130.35339</v>
      </c>
      <c r="AD191" s="13">
        <v>159901780719.8165</v>
      </c>
      <c r="AE191" s="13">
        <v>185271464645.22977</v>
      </c>
      <c r="AF191" s="40">
        <v>189120341522.16245</v>
      </c>
      <c r="AG191" s="17" t="s">
        <v>350</v>
      </c>
    </row>
    <row r="192" spans="1:33" x14ac:dyDescent="0.25">
      <c r="A192" s="21" t="s">
        <v>36</v>
      </c>
      <c r="B192" s="12" t="s">
        <v>339</v>
      </c>
      <c r="C192" s="12" t="s">
        <v>219</v>
      </c>
      <c r="D192" s="12" t="s">
        <v>340</v>
      </c>
      <c r="E192" s="12" t="s">
        <v>349</v>
      </c>
      <c r="F192" s="12" t="s">
        <v>40</v>
      </c>
      <c r="G192" s="12" t="s">
        <v>41</v>
      </c>
      <c r="H192" s="12" t="s">
        <v>52</v>
      </c>
      <c r="I192" s="16" t="s">
        <v>497</v>
      </c>
      <c r="J192" s="13">
        <v>2617739736167.5435</v>
      </c>
      <c r="K192" s="13">
        <v>2785403136074.2583</v>
      </c>
      <c r="L192" s="13">
        <v>2762862296792.7944</v>
      </c>
      <c r="M192" s="13">
        <v>2845242515556.1782</v>
      </c>
      <c r="N192" s="13">
        <v>3036571901907.1685</v>
      </c>
      <c r="O192" s="13">
        <v>3231338506095.6777</v>
      </c>
      <c r="P192" s="13">
        <v>3320143612366.4595</v>
      </c>
      <c r="Q192" s="13">
        <v>3175182928608.8032</v>
      </c>
      <c r="R192" s="13">
        <v>2805147077920.8965</v>
      </c>
      <c r="S192" s="13">
        <v>2210075936153.333</v>
      </c>
      <c r="T192" s="13">
        <v>1988966899965.2803</v>
      </c>
      <c r="U192" s="13">
        <v>2089681166313.9053</v>
      </c>
      <c r="V192" s="13">
        <v>2119597672903.9688</v>
      </c>
      <c r="W192" s="13">
        <v>2055738006518.4448</v>
      </c>
      <c r="X192" s="13">
        <v>1720282957166.3569</v>
      </c>
      <c r="Y192" s="13">
        <v>1825088370214.9829</v>
      </c>
      <c r="Z192" s="13">
        <v>1871089694524.5828</v>
      </c>
      <c r="AA192" s="13">
        <v>1973871109157.9561</v>
      </c>
      <c r="AB192" s="13">
        <v>2415329768548.855</v>
      </c>
      <c r="AC192" s="13">
        <v>2553636502528.2202</v>
      </c>
      <c r="AD192" s="13">
        <v>1983420976897.4495</v>
      </c>
      <c r="AE192" s="13">
        <v>2017513804596.46</v>
      </c>
      <c r="AF192" s="40">
        <v>1762808188504.5327</v>
      </c>
      <c r="AG192" s="17" t="s">
        <v>351</v>
      </c>
    </row>
    <row r="193" spans="1:33" x14ac:dyDescent="0.25">
      <c r="A193" s="21" t="s">
        <v>47</v>
      </c>
      <c r="B193" s="12" t="s">
        <v>339</v>
      </c>
      <c r="C193" s="12" t="s">
        <v>219</v>
      </c>
      <c r="D193" s="12" t="s">
        <v>340</v>
      </c>
      <c r="E193" s="12" t="s">
        <v>349</v>
      </c>
      <c r="F193" s="12" t="s">
        <v>40</v>
      </c>
      <c r="G193" s="12" t="s">
        <v>41</v>
      </c>
      <c r="H193" s="12" t="s">
        <v>61</v>
      </c>
      <c r="I193" s="16" t="s">
        <v>497</v>
      </c>
      <c r="J193" s="13"/>
      <c r="K193" s="13"/>
      <c r="L193" s="13"/>
      <c r="M193" s="13"/>
      <c r="N193" s="13"/>
      <c r="O193" s="13"/>
      <c r="P193" s="13"/>
      <c r="Q193" s="13"/>
      <c r="R193" s="13"/>
      <c r="S193" s="13"/>
      <c r="T193" s="13">
        <v>1077566658.6696949</v>
      </c>
      <c r="U193" s="13">
        <v>1011856273.8826437</v>
      </c>
      <c r="V193" s="13">
        <v>5130008243.6786919</v>
      </c>
      <c r="W193" s="13">
        <v>66954272560.039108</v>
      </c>
      <c r="X193" s="13">
        <v>54659575969.535881</v>
      </c>
      <c r="Y193" s="13">
        <v>84655372920.28595</v>
      </c>
      <c r="Z193" s="13">
        <v>135264493946.43365</v>
      </c>
      <c r="AA193" s="13">
        <v>190163747737.41006</v>
      </c>
      <c r="AB193" s="13">
        <v>259745275619.77664</v>
      </c>
      <c r="AC193" s="13">
        <v>481991533701.57275</v>
      </c>
      <c r="AD193" s="13">
        <v>381087141642.1972</v>
      </c>
      <c r="AE193" s="13">
        <v>647985222171.56042</v>
      </c>
      <c r="AF193" s="40">
        <v>999863849951.82446</v>
      </c>
      <c r="AG193" s="17" t="s">
        <v>352</v>
      </c>
    </row>
    <row r="194" spans="1:33" x14ac:dyDescent="0.25">
      <c r="A194" s="21" t="s">
        <v>47</v>
      </c>
      <c r="B194" s="12" t="s">
        <v>339</v>
      </c>
      <c r="C194" s="12" t="s">
        <v>219</v>
      </c>
      <c r="D194" s="12" t="s">
        <v>340</v>
      </c>
      <c r="E194" s="12" t="s">
        <v>353</v>
      </c>
      <c r="F194" s="12" t="s">
        <v>40</v>
      </c>
      <c r="G194" s="12" t="s">
        <v>41</v>
      </c>
      <c r="H194" s="12" t="s">
        <v>49</v>
      </c>
      <c r="I194" s="16" t="s">
        <v>497</v>
      </c>
      <c r="J194" s="13">
        <v>716105036.50262785</v>
      </c>
      <c r="K194" s="13">
        <v>883790177.49734545</v>
      </c>
      <c r="L194" s="13">
        <v>1372091676.7955563</v>
      </c>
      <c r="M194" s="13">
        <v>306803951.71192539</v>
      </c>
      <c r="N194" s="13">
        <v>453724079.45956755</v>
      </c>
      <c r="O194" s="13">
        <v>785213891.55001748</v>
      </c>
      <c r="P194" s="13">
        <v>5884848256.1787214</v>
      </c>
      <c r="Q194" s="13">
        <v>5356605036.2108116</v>
      </c>
      <c r="R194" s="13">
        <v>3836403456.6679726</v>
      </c>
      <c r="S194" s="13">
        <v>2590315429.1105604</v>
      </c>
      <c r="T194" s="13">
        <v>1942481856.6733811</v>
      </c>
      <c r="U194" s="13">
        <v>4392123976.4950886</v>
      </c>
      <c r="V194" s="13">
        <v>6905826941.4273911</v>
      </c>
      <c r="W194" s="13">
        <v>19428289672.186367</v>
      </c>
      <c r="X194" s="13">
        <v>17494879709.178341</v>
      </c>
      <c r="Y194" s="13">
        <v>33511480718.559616</v>
      </c>
      <c r="Z194" s="13">
        <v>42812861848.851814</v>
      </c>
      <c r="AA194" s="13">
        <v>45795372913.158539</v>
      </c>
      <c r="AB194" s="13">
        <v>57157162580.632942</v>
      </c>
      <c r="AC194" s="13">
        <v>72821844363.712326</v>
      </c>
      <c r="AD194" s="13">
        <v>73487135465.239319</v>
      </c>
      <c r="AE194" s="13">
        <v>82435363775.802383</v>
      </c>
      <c r="AF194" s="40">
        <v>81517459193.17598</v>
      </c>
      <c r="AG194" s="17" t="s">
        <v>354</v>
      </c>
    </row>
    <row r="195" spans="1:33" x14ac:dyDescent="0.25">
      <c r="A195" s="21" t="s">
        <v>36</v>
      </c>
      <c r="B195" s="12" t="s">
        <v>339</v>
      </c>
      <c r="C195" s="12" t="s">
        <v>219</v>
      </c>
      <c r="D195" s="12" t="s">
        <v>340</v>
      </c>
      <c r="E195" s="12" t="s">
        <v>353</v>
      </c>
      <c r="F195" s="12" t="s">
        <v>40</v>
      </c>
      <c r="G195" s="12" t="s">
        <v>41</v>
      </c>
      <c r="H195" s="12" t="s">
        <v>52</v>
      </c>
      <c r="I195" s="16" t="s">
        <v>497</v>
      </c>
      <c r="J195" s="13">
        <v>1407668860312.5205</v>
      </c>
      <c r="K195" s="13">
        <v>1411749780544.6704</v>
      </c>
      <c r="L195" s="13">
        <v>1408971595777.1597</v>
      </c>
      <c r="M195" s="13">
        <v>1408108093079.1792</v>
      </c>
      <c r="N195" s="13">
        <v>1408839356054.7817</v>
      </c>
      <c r="O195" s="13">
        <v>1406588681124.1946</v>
      </c>
      <c r="P195" s="13">
        <v>1403965544526.8071</v>
      </c>
      <c r="Q195" s="13">
        <v>1405464235947.4207</v>
      </c>
      <c r="R195" s="13">
        <v>1409902464699.0276</v>
      </c>
      <c r="S195" s="13">
        <v>1414923178820.0078</v>
      </c>
      <c r="T195" s="13">
        <v>1410827131627.6458</v>
      </c>
      <c r="U195" s="13">
        <v>1406708238841.0466</v>
      </c>
      <c r="V195" s="13">
        <v>1357471060356.5198</v>
      </c>
      <c r="W195" s="13">
        <v>1255502568648.5364</v>
      </c>
      <c r="X195" s="13">
        <v>1002839517180.8741</v>
      </c>
      <c r="Y195" s="13">
        <v>1017339629408.3016</v>
      </c>
      <c r="Z195" s="13">
        <v>999355739081.76514</v>
      </c>
      <c r="AA195" s="13">
        <v>1012688767093.9823</v>
      </c>
      <c r="AB195" s="13">
        <v>1191759771256.7366</v>
      </c>
      <c r="AC195" s="13">
        <v>1214828053284.4971</v>
      </c>
      <c r="AD195" s="13">
        <v>911534101482.31555</v>
      </c>
      <c r="AE195" s="13">
        <v>897679978528.16895</v>
      </c>
      <c r="AF195" s="40">
        <v>759831773860.11121</v>
      </c>
      <c r="AG195" s="17" t="s">
        <v>355</v>
      </c>
    </row>
    <row r="196" spans="1:33" x14ac:dyDescent="0.25">
      <c r="A196" s="21" t="s">
        <v>47</v>
      </c>
      <c r="B196" s="12" t="s">
        <v>339</v>
      </c>
      <c r="C196" s="12" t="s">
        <v>219</v>
      </c>
      <c r="D196" s="12" t="s">
        <v>340</v>
      </c>
      <c r="E196" s="12" t="s">
        <v>353</v>
      </c>
      <c r="F196" s="12" t="s">
        <v>40</v>
      </c>
      <c r="G196" s="12" t="s">
        <v>41</v>
      </c>
      <c r="H196" s="12" t="s">
        <v>61</v>
      </c>
      <c r="I196" s="16" t="s">
        <v>497</v>
      </c>
      <c r="J196" s="13"/>
      <c r="K196" s="13"/>
      <c r="L196" s="13"/>
      <c r="M196" s="13"/>
      <c r="N196" s="13"/>
      <c r="O196" s="13"/>
      <c r="P196" s="13"/>
      <c r="Q196" s="13"/>
      <c r="R196" s="13"/>
      <c r="S196" s="13"/>
      <c r="T196" s="13">
        <v>764346695.87266135</v>
      </c>
      <c r="U196" s="13">
        <v>681150110.33214283</v>
      </c>
      <c r="V196" s="13">
        <v>3285452621.1303816</v>
      </c>
      <c r="W196" s="13">
        <v>40891038116.032951</v>
      </c>
      <c r="X196" s="13">
        <v>31863817836.625763</v>
      </c>
      <c r="Y196" s="13">
        <v>47188545562.865295</v>
      </c>
      <c r="Z196" s="13">
        <v>72245252974.740906</v>
      </c>
      <c r="AA196" s="13">
        <v>97562951475.753235</v>
      </c>
      <c r="AB196" s="13">
        <v>128162197265.35516</v>
      </c>
      <c r="AC196" s="13">
        <v>229295295554.62637</v>
      </c>
      <c r="AD196" s="13">
        <v>175138777541.1456</v>
      </c>
      <c r="AE196" s="13">
        <v>288316917088.89423</v>
      </c>
      <c r="AF196" s="40">
        <v>430976170681.39758</v>
      </c>
      <c r="AG196" s="17" t="s">
        <v>356</v>
      </c>
    </row>
    <row r="197" spans="1:33" x14ac:dyDescent="0.25">
      <c r="A197" s="21" t="s">
        <v>36</v>
      </c>
      <c r="B197" s="12" t="s">
        <v>357</v>
      </c>
      <c r="C197" s="12" t="s">
        <v>219</v>
      </c>
      <c r="D197" s="12" t="s">
        <v>358</v>
      </c>
      <c r="E197" s="12" t="s">
        <v>48</v>
      </c>
      <c r="F197" s="12" t="s">
        <v>40</v>
      </c>
      <c r="G197" s="12" t="s">
        <v>41</v>
      </c>
      <c r="H197" s="12" t="s">
        <v>160</v>
      </c>
      <c r="I197" s="16" t="s">
        <v>497</v>
      </c>
      <c r="J197" s="13">
        <v>48482564592000</v>
      </c>
      <c r="K197" s="13">
        <v>41124659648000</v>
      </c>
      <c r="L197" s="13">
        <v>54085098424000</v>
      </c>
      <c r="M197" s="13">
        <v>58836931880000</v>
      </c>
      <c r="N197" s="13">
        <v>57651616080000</v>
      </c>
      <c r="O197" s="13">
        <v>53564934688000</v>
      </c>
      <c r="P197" s="13">
        <v>47507275464000</v>
      </c>
      <c r="Q197" s="13">
        <v>47522979752000</v>
      </c>
      <c r="R197" s="13">
        <v>53987311840000</v>
      </c>
      <c r="S197" s="13">
        <v>53148549664000</v>
      </c>
      <c r="T197" s="13">
        <v>54705816144000</v>
      </c>
      <c r="U197" s="13">
        <v>53772889648000</v>
      </c>
      <c r="V197" s="13">
        <v>53988638576000</v>
      </c>
      <c r="W197" s="13">
        <v>56373102328000</v>
      </c>
      <c r="X197" s="13">
        <v>53053293736000</v>
      </c>
      <c r="Y197" s="13">
        <v>51372370128000</v>
      </c>
      <c r="Z197" s="13">
        <v>38837295680000</v>
      </c>
      <c r="AA197" s="13">
        <v>43329366024000</v>
      </c>
      <c r="AB197" s="13">
        <v>34220034624000</v>
      </c>
      <c r="AC197" s="13">
        <v>29566233384000</v>
      </c>
      <c r="AD197" s="13">
        <v>21067368608000</v>
      </c>
      <c r="AE197" s="13">
        <v>29702083232000</v>
      </c>
      <c r="AF197" s="40">
        <v>26819106104000</v>
      </c>
      <c r="AG197" s="17" t="s">
        <v>359</v>
      </c>
    </row>
    <row r="198" spans="1:33" x14ac:dyDescent="0.25">
      <c r="A198" s="21" t="s">
        <v>47</v>
      </c>
      <c r="B198" s="12" t="s">
        <v>357</v>
      </c>
      <c r="C198" s="12" t="s">
        <v>219</v>
      </c>
      <c r="D198" s="12" t="s">
        <v>358</v>
      </c>
      <c r="E198" s="12" t="s">
        <v>48</v>
      </c>
      <c r="F198" s="12" t="s">
        <v>40</v>
      </c>
      <c r="G198" s="12" t="s">
        <v>41</v>
      </c>
      <c r="H198" s="12" t="s">
        <v>49</v>
      </c>
      <c r="I198" s="16" t="s">
        <v>497</v>
      </c>
      <c r="J198" s="13">
        <v>423653005.49857062</v>
      </c>
      <c r="K198" s="13">
        <v>687470747.02119422</v>
      </c>
      <c r="L198" s="13">
        <v>1394690991.5928123</v>
      </c>
      <c r="M198" s="13">
        <v>327242999.34296453</v>
      </c>
      <c r="N198" s="13">
        <v>514833926.40816903</v>
      </c>
      <c r="O198" s="13">
        <v>802012808.10735106</v>
      </c>
      <c r="P198" s="13">
        <v>5111706908.9332237</v>
      </c>
      <c r="Q198" s="13">
        <v>6375207196.5645571</v>
      </c>
      <c r="R198" s="13">
        <v>5483541428.0486259</v>
      </c>
      <c r="S198" s="13">
        <v>677501414.99919438</v>
      </c>
      <c r="T198" s="13">
        <v>486563850.25185078</v>
      </c>
      <c r="U198" s="13">
        <v>2968061037.7654228</v>
      </c>
      <c r="V198" s="13">
        <v>5301006752.3162127</v>
      </c>
      <c r="W198" s="13">
        <v>11572500980.677589</v>
      </c>
      <c r="X198" s="13">
        <v>21750519445.007847</v>
      </c>
      <c r="Y198" s="13">
        <v>35352880860.013817</v>
      </c>
      <c r="Z198" s="13">
        <v>27319369133.110474</v>
      </c>
      <c r="AA198" s="13">
        <v>12041965085.876909</v>
      </c>
      <c r="AB198" s="13">
        <v>18968462004.194267</v>
      </c>
      <c r="AC198" s="13">
        <v>30784583678.221519</v>
      </c>
      <c r="AD198" s="13">
        <v>25874701332.143753</v>
      </c>
      <c r="AE198" s="13">
        <v>28981587826.51466</v>
      </c>
      <c r="AF198" s="40">
        <v>28630263155.731033</v>
      </c>
      <c r="AG198" s="17" t="s">
        <v>360</v>
      </c>
    </row>
    <row r="199" spans="1:33" x14ac:dyDescent="0.25">
      <c r="A199" s="21" t="s">
        <v>36</v>
      </c>
      <c r="B199" s="12" t="s">
        <v>357</v>
      </c>
      <c r="C199" s="12" t="s">
        <v>219</v>
      </c>
      <c r="D199" s="12" t="s">
        <v>358</v>
      </c>
      <c r="E199" s="12" t="s">
        <v>48</v>
      </c>
      <c r="F199" s="12" t="s">
        <v>40</v>
      </c>
      <c r="G199" s="12" t="s">
        <v>41</v>
      </c>
      <c r="H199" s="12" t="s">
        <v>52</v>
      </c>
      <c r="I199" s="16" t="s">
        <v>497</v>
      </c>
      <c r="J199" s="13">
        <v>832787249103.4469</v>
      </c>
      <c r="K199" s="13">
        <v>1098152820600.8678</v>
      </c>
      <c r="L199" s="13">
        <v>1432178348774.689</v>
      </c>
      <c r="M199" s="13">
        <v>1501915191141.3335</v>
      </c>
      <c r="N199" s="13">
        <v>1598588944673.0911</v>
      </c>
      <c r="O199" s="13">
        <v>1436681329941.2593</v>
      </c>
      <c r="P199" s="13">
        <v>1219514940988.8064</v>
      </c>
      <c r="Q199" s="13">
        <v>1672724729741.2039</v>
      </c>
      <c r="R199" s="13">
        <v>2015236056897.885</v>
      </c>
      <c r="S199" s="13">
        <v>370075568786.95398</v>
      </c>
      <c r="T199" s="13">
        <v>353391965462.22699</v>
      </c>
      <c r="U199" s="13">
        <v>950609759094.17065</v>
      </c>
      <c r="V199" s="13">
        <v>1042013261852.2294</v>
      </c>
      <c r="W199" s="13">
        <v>747842705255.14368</v>
      </c>
      <c r="X199" s="13">
        <v>1246780817087.9565</v>
      </c>
      <c r="Y199" s="13">
        <v>1073240750377.3286</v>
      </c>
      <c r="Z199" s="13">
        <v>637700147858.70667</v>
      </c>
      <c r="AA199" s="13">
        <v>266288098566.86432</v>
      </c>
      <c r="AB199" s="13">
        <v>395503361583.42462</v>
      </c>
      <c r="AC199" s="13">
        <v>513554362537.17365</v>
      </c>
      <c r="AD199" s="13">
        <v>320949680248.12128</v>
      </c>
      <c r="AE199" s="13">
        <v>315595030411.62744</v>
      </c>
      <c r="AF199" s="40">
        <v>266865329893.91788</v>
      </c>
      <c r="AG199" s="17" t="s">
        <v>361</v>
      </c>
    </row>
    <row r="200" spans="1:33" x14ac:dyDescent="0.25">
      <c r="A200" s="21" t="s">
        <v>36</v>
      </c>
      <c r="B200" s="12" t="s">
        <v>357</v>
      </c>
      <c r="C200" s="12" t="s">
        <v>219</v>
      </c>
      <c r="D200" s="12" t="s">
        <v>358</v>
      </c>
      <c r="E200" s="12" t="s">
        <v>48</v>
      </c>
      <c r="F200" s="12" t="s">
        <v>40</v>
      </c>
      <c r="G200" s="12" t="s">
        <v>41</v>
      </c>
      <c r="H200" s="12" t="s">
        <v>42</v>
      </c>
      <c r="I200" s="16" t="s">
        <v>497</v>
      </c>
      <c r="J200" s="13">
        <v>268203323161433.31</v>
      </c>
      <c r="K200" s="13">
        <v>268572494972311.03</v>
      </c>
      <c r="L200" s="13">
        <v>261690825266947.78</v>
      </c>
      <c r="M200" s="13">
        <v>244206887813806.53</v>
      </c>
      <c r="N200" s="13">
        <v>249540160112151.78</v>
      </c>
      <c r="O200" s="13">
        <v>237414360616610.44</v>
      </c>
      <c r="P200" s="13">
        <v>240855648064964.06</v>
      </c>
      <c r="Q200" s="13">
        <v>251784477455014.38</v>
      </c>
      <c r="R200" s="13">
        <v>247403915186631.97</v>
      </c>
      <c r="S200" s="13">
        <v>235008389363689.91</v>
      </c>
      <c r="T200" s="13">
        <v>219531426382077.13</v>
      </c>
      <c r="U200" s="13">
        <v>218817597071254.25</v>
      </c>
      <c r="V200" s="13">
        <v>187053698281946.34</v>
      </c>
      <c r="W200" s="13">
        <v>216331161870096.13</v>
      </c>
      <c r="X200" s="13">
        <v>237997173198119.63</v>
      </c>
      <c r="Y200" s="13">
        <v>243229823086423.16</v>
      </c>
      <c r="Z200" s="13">
        <v>212045011762281.72</v>
      </c>
      <c r="AA200" s="13">
        <v>208601926300168.25</v>
      </c>
      <c r="AB200" s="13">
        <v>209165477803872</v>
      </c>
      <c r="AC200" s="13">
        <v>212841879800175.34</v>
      </c>
      <c r="AD200" s="13">
        <v>185977339485513.88</v>
      </c>
      <c r="AE200" s="13">
        <v>176603134822533.47</v>
      </c>
      <c r="AF200" s="40">
        <v>165605988020053.41</v>
      </c>
      <c r="AG200" s="17" t="s">
        <v>362</v>
      </c>
    </row>
    <row r="201" spans="1:33" x14ac:dyDescent="0.25">
      <c r="A201" s="21" t="s">
        <v>47</v>
      </c>
      <c r="B201" s="12" t="s">
        <v>357</v>
      </c>
      <c r="C201" s="12" t="s">
        <v>219</v>
      </c>
      <c r="D201" s="12" t="s">
        <v>358</v>
      </c>
      <c r="E201" s="12" t="s">
        <v>48</v>
      </c>
      <c r="F201" s="12" t="s">
        <v>40</v>
      </c>
      <c r="G201" s="12" t="s">
        <v>41</v>
      </c>
      <c r="H201" s="12" t="s">
        <v>61</v>
      </c>
      <c r="I201" s="16" t="s">
        <v>497</v>
      </c>
      <c r="J201" s="13"/>
      <c r="K201" s="13"/>
      <c r="L201" s="13"/>
      <c r="M201" s="13"/>
      <c r="N201" s="13"/>
      <c r="O201" s="13"/>
      <c r="P201" s="13"/>
      <c r="Q201" s="13"/>
      <c r="R201" s="13"/>
      <c r="S201" s="13"/>
      <c r="T201" s="13">
        <v>191457886.72023427</v>
      </c>
      <c r="U201" s="13">
        <v>460300099.48848557</v>
      </c>
      <c r="V201" s="13">
        <v>2521958148.7843266</v>
      </c>
      <c r="W201" s="13">
        <v>24356831542.210739</v>
      </c>
      <c r="X201" s="13">
        <v>39614710187.696754</v>
      </c>
      <c r="Y201" s="13">
        <v>49781477674.825203</v>
      </c>
      <c r="Z201" s="13">
        <v>46100509260.509201</v>
      </c>
      <c r="AA201" s="13">
        <v>25654331007.937927</v>
      </c>
      <c r="AB201" s="13">
        <v>42532548143.417984</v>
      </c>
      <c r="AC201" s="13">
        <v>96931906554.970001</v>
      </c>
      <c r="AD201" s="13">
        <v>61666079809.267624</v>
      </c>
      <c r="AE201" s="13">
        <v>101362833518.96208</v>
      </c>
      <c r="AF201" s="40">
        <v>151365870607.14706</v>
      </c>
      <c r="AG201" s="17" t="s">
        <v>363</v>
      </c>
    </row>
    <row r="202" spans="1:33" x14ac:dyDescent="0.25">
      <c r="A202" s="21" t="s">
        <v>36</v>
      </c>
      <c r="B202" s="12" t="s">
        <v>357</v>
      </c>
      <c r="C202" s="12" t="s">
        <v>219</v>
      </c>
      <c r="D202" s="12" t="s">
        <v>358</v>
      </c>
      <c r="E202" s="12" t="s">
        <v>48</v>
      </c>
      <c r="F202" s="12" t="s">
        <v>40</v>
      </c>
      <c r="G202" s="12" t="s">
        <v>41</v>
      </c>
      <c r="H202" s="12" t="s">
        <v>127</v>
      </c>
      <c r="I202" s="16" t="s">
        <v>497</v>
      </c>
      <c r="J202" s="13"/>
      <c r="K202" s="13">
        <v>2224650000000</v>
      </c>
      <c r="L202" s="13">
        <v>863250000000</v>
      </c>
      <c r="M202" s="13">
        <v>105150000000</v>
      </c>
      <c r="N202" s="13"/>
      <c r="O202" s="13"/>
      <c r="P202" s="13"/>
      <c r="Q202" s="13"/>
      <c r="R202" s="13">
        <v>2249550000000</v>
      </c>
      <c r="S202" s="13"/>
      <c r="T202" s="13"/>
      <c r="U202" s="13"/>
      <c r="V202" s="13"/>
      <c r="W202" s="13"/>
      <c r="X202" s="13"/>
      <c r="Y202" s="13"/>
      <c r="Z202" s="13"/>
      <c r="AA202" s="13"/>
      <c r="AB202" s="13"/>
      <c r="AC202" s="13"/>
      <c r="AD202" s="13"/>
      <c r="AE202" s="13"/>
      <c r="AF202" s="40"/>
      <c r="AG202" s="17" t="s">
        <v>364</v>
      </c>
    </row>
    <row r="203" spans="1:33" x14ac:dyDescent="0.25">
      <c r="A203" s="21" t="s">
        <v>36</v>
      </c>
      <c r="B203" s="12" t="s">
        <v>365</v>
      </c>
      <c r="C203" s="12" t="s">
        <v>219</v>
      </c>
      <c r="D203" s="12" t="s">
        <v>366</v>
      </c>
      <c r="E203" s="12" t="s">
        <v>48</v>
      </c>
      <c r="F203" s="12" t="s">
        <v>40</v>
      </c>
      <c r="G203" s="12" t="s">
        <v>41</v>
      </c>
      <c r="H203" s="12" t="s">
        <v>160</v>
      </c>
      <c r="I203" s="16" t="s">
        <v>497</v>
      </c>
      <c r="J203" s="13"/>
      <c r="K203" s="13"/>
      <c r="L203" s="13"/>
      <c r="M203" s="13"/>
      <c r="N203" s="13"/>
      <c r="O203" s="13"/>
      <c r="P203" s="13"/>
      <c r="Q203" s="13"/>
      <c r="R203" s="13"/>
      <c r="S203" s="13"/>
      <c r="T203" s="13"/>
      <c r="U203" s="13">
        <v>649999999999.99963</v>
      </c>
      <c r="V203" s="13">
        <v>70325640000</v>
      </c>
      <c r="W203" s="13">
        <v>76050590000</v>
      </c>
      <c r="X203" s="13">
        <v>58976069999.999664</v>
      </c>
      <c r="Y203" s="13">
        <v>95951790000</v>
      </c>
      <c r="Z203" s="13">
        <v>89047984180.000458</v>
      </c>
      <c r="AA203" s="13">
        <v>90551901000.000565</v>
      </c>
      <c r="AB203" s="13">
        <v>95356426800.000519</v>
      </c>
      <c r="AC203" s="13">
        <v>119469888000</v>
      </c>
      <c r="AD203" s="13">
        <v>121903430000</v>
      </c>
      <c r="AE203" s="13">
        <v>114563792999.99989</v>
      </c>
      <c r="AF203" s="40">
        <v>149849577000</v>
      </c>
      <c r="AG203" s="17" t="s">
        <v>367</v>
      </c>
    </row>
    <row r="204" spans="1:33" x14ac:dyDescent="0.25">
      <c r="A204" s="21" t="s">
        <v>47</v>
      </c>
      <c r="B204" s="12" t="s">
        <v>365</v>
      </c>
      <c r="C204" s="12" t="s">
        <v>219</v>
      </c>
      <c r="D204" s="12" t="s">
        <v>366</v>
      </c>
      <c r="E204" s="12" t="s">
        <v>48</v>
      </c>
      <c r="F204" s="12" t="s">
        <v>40</v>
      </c>
      <c r="G204" s="12" t="s">
        <v>41</v>
      </c>
      <c r="H204" s="12" t="s">
        <v>49</v>
      </c>
      <c r="I204" s="16" t="s">
        <v>497</v>
      </c>
      <c r="J204" s="13">
        <v>5023049.525160986</v>
      </c>
      <c r="K204" s="13">
        <v>157969781.52209359</v>
      </c>
      <c r="L204" s="13">
        <v>14054340.99360857</v>
      </c>
      <c r="M204" s="13">
        <v>5341330.3673645556</v>
      </c>
      <c r="N204" s="13">
        <v>7614527.5559797268</v>
      </c>
      <c r="O204" s="13">
        <v>539565073.40258896</v>
      </c>
      <c r="P204" s="13">
        <v>2040026795.8258681</v>
      </c>
      <c r="Q204" s="13">
        <v>1493005768.2342091</v>
      </c>
      <c r="R204" s="13">
        <v>2040596409.9962003</v>
      </c>
      <c r="S204" s="13">
        <v>272141767.4042213</v>
      </c>
      <c r="T204" s="13">
        <v>297218177.79512972</v>
      </c>
      <c r="U204" s="13">
        <v>59617513.37436413</v>
      </c>
      <c r="V204" s="13">
        <v>102395426.79446243</v>
      </c>
      <c r="W204" s="13">
        <v>314307485.23818451</v>
      </c>
      <c r="X204" s="13">
        <v>359715764.66225666</v>
      </c>
      <c r="Y204" s="13">
        <v>2906661787.1202154</v>
      </c>
      <c r="Z204" s="13">
        <v>5387374159.1468048</v>
      </c>
      <c r="AA204" s="13">
        <v>2092882680.6847522</v>
      </c>
      <c r="AB204" s="13">
        <v>3038148400.8120084</v>
      </c>
      <c r="AC204" s="13">
        <v>2983143093.8195672</v>
      </c>
      <c r="AD204" s="13">
        <v>6916893537.5535946</v>
      </c>
      <c r="AE204" s="13">
        <v>4897215069.5035095</v>
      </c>
      <c r="AF204" s="40">
        <v>2699892743.8850245</v>
      </c>
      <c r="AG204" s="17" t="s">
        <v>368</v>
      </c>
    </row>
    <row r="205" spans="1:33" x14ac:dyDescent="0.25">
      <c r="A205" s="21" t="s">
        <v>36</v>
      </c>
      <c r="B205" s="12" t="s">
        <v>365</v>
      </c>
      <c r="C205" s="12" t="s">
        <v>219</v>
      </c>
      <c r="D205" s="12" t="s">
        <v>366</v>
      </c>
      <c r="E205" s="12" t="s">
        <v>48</v>
      </c>
      <c r="F205" s="12" t="s">
        <v>40</v>
      </c>
      <c r="G205" s="12" t="s">
        <v>41</v>
      </c>
      <c r="H205" s="12" t="s">
        <v>369</v>
      </c>
      <c r="I205" s="16" t="s">
        <v>497</v>
      </c>
      <c r="J205" s="13">
        <v>54502225920000</v>
      </c>
      <c r="K205" s="13">
        <v>54314301439999.992</v>
      </c>
      <c r="L205" s="13">
        <v>54887652639999.992</v>
      </c>
      <c r="M205" s="13">
        <v>56959935680000</v>
      </c>
      <c r="N205" s="13">
        <v>57864972000000</v>
      </c>
      <c r="O205" s="13">
        <v>57906397920000</v>
      </c>
      <c r="P205" s="13">
        <v>58051706080000</v>
      </c>
      <c r="Q205" s="13">
        <v>53831113120000</v>
      </c>
      <c r="R205" s="13">
        <v>48432227520000</v>
      </c>
      <c r="S205" s="13">
        <v>56861359018198.789</v>
      </c>
      <c r="T205" s="13">
        <v>53301651180360.43</v>
      </c>
      <c r="U205" s="13">
        <v>70364047395234.008</v>
      </c>
      <c r="V205" s="13">
        <v>56549211975068.938</v>
      </c>
      <c r="W205" s="13">
        <v>54111912800583.086</v>
      </c>
      <c r="X205" s="13">
        <v>53792736622493.828</v>
      </c>
      <c r="Y205" s="13">
        <v>45469783030951.078</v>
      </c>
      <c r="Z205" s="13">
        <v>53532635968570.867</v>
      </c>
      <c r="AA205" s="13">
        <v>54835451418630.82</v>
      </c>
      <c r="AB205" s="13">
        <v>55187224686379.234</v>
      </c>
      <c r="AC205" s="13">
        <v>51683810160097.758</v>
      </c>
      <c r="AD205" s="13">
        <v>44407249321650.789</v>
      </c>
      <c r="AE205" s="13">
        <v>45039022451034.922</v>
      </c>
      <c r="AF205" s="40">
        <v>46682567614987.914</v>
      </c>
      <c r="AG205" s="17" t="s">
        <v>370</v>
      </c>
    </row>
    <row r="206" spans="1:33" x14ac:dyDescent="0.25">
      <c r="A206" s="21" t="s">
        <v>47</v>
      </c>
      <c r="B206" s="12" t="s">
        <v>365</v>
      </c>
      <c r="C206" s="12" t="s">
        <v>219</v>
      </c>
      <c r="D206" s="12" t="s">
        <v>366</v>
      </c>
      <c r="E206" s="12" t="s">
        <v>48</v>
      </c>
      <c r="F206" s="12" t="s">
        <v>40</v>
      </c>
      <c r="G206" s="12" t="s">
        <v>41</v>
      </c>
      <c r="H206" s="12" t="s">
        <v>72</v>
      </c>
      <c r="I206" s="16" t="s">
        <v>497</v>
      </c>
      <c r="J206" s="13">
        <v>3535941181.4107313</v>
      </c>
      <c r="K206" s="13">
        <v>3616240791.4927797</v>
      </c>
      <c r="L206" s="13">
        <v>3640535943.0765166</v>
      </c>
      <c r="M206" s="13">
        <v>3715282169.560966</v>
      </c>
      <c r="N206" s="13">
        <v>3611520941.3544102</v>
      </c>
      <c r="O206" s="13">
        <v>3731552400.7161856</v>
      </c>
      <c r="P206" s="13">
        <v>3817879819.5169554</v>
      </c>
      <c r="Q206" s="13">
        <v>3782759864.2788887</v>
      </c>
      <c r="R206" s="13">
        <v>3732592458.227849</v>
      </c>
      <c r="S206" s="13">
        <v>3465909000</v>
      </c>
      <c r="T206" s="13">
        <v>16191861000</v>
      </c>
      <c r="U206" s="13">
        <v>52965239101.2099</v>
      </c>
      <c r="V206" s="13"/>
      <c r="W206" s="13"/>
      <c r="X206" s="13"/>
      <c r="Y206" s="13"/>
      <c r="Z206" s="13"/>
      <c r="AA206" s="13"/>
      <c r="AB206" s="13"/>
      <c r="AC206" s="13"/>
      <c r="AD206" s="13"/>
      <c r="AE206" s="13"/>
      <c r="AF206" s="40"/>
      <c r="AG206" s="17" t="s">
        <v>371</v>
      </c>
    </row>
    <row r="207" spans="1:33" x14ac:dyDescent="0.25">
      <c r="A207" s="21" t="s">
        <v>36</v>
      </c>
      <c r="B207" s="12" t="s">
        <v>365</v>
      </c>
      <c r="C207" s="12" t="s">
        <v>219</v>
      </c>
      <c r="D207" s="12" t="s">
        <v>366</v>
      </c>
      <c r="E207" s="12" t="s">
        <v>48</v>
      </c>
      <c r="F207" s="12" t="s">
        <v>40</v>
      </c>
      <c r="G207" s="12" t="s">
        <v>41</v>
      </c>
      <c r="H207" s="12" t="s">
        <v>52</v>
      </c>
      <c r="I207" s="16" t="s">
        <v>497</v>
      </c>
      <c r="J207" s="13">
        <v>9158452950.4748383</v>
      </c>
      <c r="K207" s="13">
        <v>234052594218.47791</v>
      </c>
      <c r="L207" s="13">
        <v>13386297659.006392</v>
      </c>
      <c r="M207" s="13">
        <v>22738162669.632633</v>
      </c>
      <c r="N207" s="13">
        <v>21930245472.444019</v>
      </c>
      <c r="O207" s="13">
        <v>896507354926.59741</v>
      </c>
      <c r="P207" s="13">
        <v>451427421204.17413</v>
      </c>
      <c r="Q207" s="13">
        <v>363347806231.76581</v>
      </c>
      <c r="R207" s="13">
        <v>695589147590.00391</v>
      </c>
      <c r="S207" s="13">
        <v>137881593179.48077</v>
      </c>
      <c r="T207" s="13">
        <v>200227203805.82703</v>
      </c>
      <c r="U207" s="13">
        <v>17706153303.404938</v>
      </c>
      <c r="V207" s="13">
        <v>18669226842.313702</v>
      </c>
      <c r="W207" s="13">
        <v>18839468339.688477</v>
      </c>
      <c r="X207" s="13">
        <v>19125413474.33194</v>
      </c>
      <c r="Y207" s="13">
        <v>81846050819.378433</v>
      </c>
      <c r="Z207" s="13">
        <v>116641708816.05449</v>
      </c>
      <c r="AA207" s="13">
        <v>42926962619.102287</v>
      </c>
      <c r="AB207" s="13">
        <v>58756771807.355927</v>
      </c>
      <c r="AC207" s="13">
        <v>46159182347.823639</v>
      </c>
      <c r="AD207" s="13">
        <v>79579934309.519348</v>
      </c>
      <c r="AE207" s="13">
        <v>49463864144.331406</v>
      </c>
      <c r="AF207" s="40">
        <v>23342330328.232018</v>
      </c>
      <c r="AG207" s="17" t="s">
        <v>372</v>
      </c>
    </row>
    <row r="208" spans="1:33" x14ac:dyDescent="0.25">
      <c r="A208" s="21" t="s">
        <v>47</v>
      </c>
      <c r="B208" s="12" t="s">
        <v>365</v>
      </c>
      <c r="C208" s="12" t="s">
        <v>219</v>
      </c>
      <c r="D208" s="12" t="s">
        <v>366</v>
      </c>
      <c r="E208" s="12" t="s">
        <v>48</v>
      </c>
      <c r="F208" s="12" t="s">
        <v>40</v>
      </c>
      <c r="G208" s="12" t="s">
        <v>41</v>
      </c>
      <c r="H208" s="12" t="s">
        <v>54</v>
      </c>
      <c r="I208" s="16" t="s">
        <v>497</v>
      </c>
      <c r="J208" s="13"/>
      <c r="K208" s="13"/>
      <c r="L208" s="13"/>
      <c r="M208" s="13"/>
      <c r="N208" s="13"/>
      <c r="O208" s="13"/>
      <c r="P208" s="13"/>
      <c r="Q208" s="13"/>
      <c r="R208" s="13"/>
      <c r="S208" s="13"/>
      <c r="T208" s="13"/>
      <c r="U208" s="13"/>
      <c r="V208" s="13">
        <v>4998000000</v>
      </c>
      <c r="W208" s="13"/>
      <c r="X208" s="13"/>
      <c r="Y208" s="13"/>
      <c r="Z208" s="13"/>
      <c r="AA208" s="13"/>
      <c r="AB208" s="13"/>
      <c r="AC208" s="13"/>
      <c r="AD208" s="13"/>
      <c r="AE208" s="13"/>
      <c r="AF208" s="40"/>
      <c r="AG208" s="17" t="s">
        <v>373</v>
      </c>
    </row>
    <row r="209" spans="1:33" x14ac:dyDescent="0.25">
      <c r="A209" s="21" t="s">
        <v>36</v>
      </c>
      <c r="B209" s="12" t="s">
        <v>365</v>
      </c>
      <c r="C209" s="12" t="s">
        <v>219</v>
      </c>
      <c r="D209" s="12" t="s">
        <v>366</v>
      </c>
      <c r="E209" s="12" t="s">
        <v>48</v>
      </c>
      <c r="F209" s="12" t="s">
        <v>40</v>
      </c>
      <c r="G209" s="12" t="s">
        <v>41</v>
      </c>
      <c r="H209" s="12" t="s">
        <v>56</v>
      </c>
      <c r="I209" s="16" t="s">
        <v>497</v>
      </c>
      <c r="J209" s="13"/>
      <c r="K209" s="13"/>
      <c r="L209" s="13"/>
      <c r="M209" s="13"/>
      <c r="N209" s="13"/>
      <c r="O209" s="13"/>
      <c r="P209" s="13"/>
      <c r="Q209" s="13"/>
      <c r="R209" s="13"/>
      <c r="S209" s="13"/>
      <c r="T209" s="13"/>
      <c r="U209" s="13">
        <v>47836554470.603271</v>
      </c>
      <c r="V209" s="13">
        <v>14557641500</v>
      </c>
      <c r="W209" s="13">
        <v>14607312168.75</v>
      </c>
      <c r="X209" s="13">
        <v>22972929918.75</v>
      </c>
      <c r="Y209" s="13">
        <v>25403678418.75</v>
      </c>
      <c r="Z209" s="13">
        <v>25528760668.75</v>
      </c>
      <c r="AA209" s="13">
        <v>18164008668.75</v>
      </c>
      <c r="AB209" s="13">
        <v>23802645250</v>
      </c>
      <c r="AC209" s="13">
        <v>29760230250</v>
      </c>
      <c r="AD209" s="13">
        <v>13381339000</v>
      </c>
      <c r="AE209" s="13">
        <v>25544685749.999996</v>
      </c>
      <c r="AF209" s="40">
        <v>178118261500.00003</v>
      </c>
      <c r="AG209" s="17" t="s">
        <v>374</v>
      </c>
    </row>
    <row r="210" spans="1:33" x14ac:dyDescent="0.25">
      <c r="A210" s="21" t="s">
        <v>36</v>
      </c>
      <c r="B210" s="12" t="s">
        <v>365</v>
      </c>
      <c r="C210" s="12" t="s">
        <v>219</v>
      </c>
      <c r="D210" s="12" t="s">
        <v>366</v>
      </c>
      <c r="E210" s="12" t="s">
        <v>48</v>
      </c>
      <c r="F210" s="12" t="s">
        <v>40</v>
      </c>
      <c r="G210" s="12" t="s">
        <v>41</v>
      </c>
      <c r="H210" s="12" t="s">
        <v>123</v>
      </c>
      <c r="I210" s="16" t="s">
        <v>497</v>
      </c>
      <c r="J210" s="13">
        <v>8011184832000</v>
      </c>
      <c r="K210" s="13">
        <v>10917658584000</v>
      </c>
      <c r="L210" s="13">
        <v>4368553392000</v>
      </c>
      <c r="M210" s="13">
        <v>8189875512000</v>
      </c>
      <c r="N210" s="13">
        <v>6271156080000</v>
      </c>
      <c r="O210" s="13">
        <v>6593344128000</v>
      </c>
      <c r="P210" s="13">
        <v>3920646240000</v>
      </c>
      <c r="Q210" s="13">
        <v>3747940896000</v>
      </c>
      <c r="R210" s="13">
        <v>3899085120000</v>
      </c>
      <c r="S210" s="13">
        <v>2601199276.1904759</v>
      </c>
      <c r="T210" s="13">
        <v>2902132476.1904764</v>
      </c>
      <c r="U210" s="13">
        <v>41480574151.324142</v>
      </c>
      <c r="V210" s="13">
        <v>31860320452.210278</v>
      </c>
      <c r="W210" s="13">
        <v>5294063319.999999</v>
      </c>
      <c r="X210" s="13">
        <v>2824076557.6976767</v>
      </c>
      <c r="Y210" s="13">
        <v>5805715600.3440676</v>
      </c>
      <c r="Z210" s="13">
        <v>3990077000</v>
      </c>
      <c r="AA210" s="13">
        <v>1735815900.0000002</v>
      </c>
      <c r="AB210" s="13">
        <v>1116206000</v>
      </c>
      <c r="AC210" s="13">
        <v>872505227.99999988</v>
      </c>
      <c r="AD210" s="13">
        <v>1426566552</v>
      </c>
      <c r="AE210" s="13">
        <v>2009424119.9999998</v>
      </c>
      <c r="AF210" s="40">
        <v>3282181377.9089146</v>
      </c>
      <c r="AG210" s="17" t="s">
        <v>375</v>
      </c>
    </row>
    <row r="211" spans="1:33" x14ac:dyDescent="0.25">
      <c r="A211" s="21" t="s">
        <v>36</v>
      </c>
      <c r="B211" s="12" t="s">
        <v>365</v>
      </c>
      <c r="C211" s="12" t="s">
        <v>219</v>
      </c>
      <c r="D211" s="12" t="s">
        <v>366</v>
      </c>
      <c r="E211" s="12" t="s">
        <v>48</v>
      </c>
      <c r="F211" s="12" t="s">
        <v>40</v>
      </c>
      <c r="G211" s="12" t="s">
        <v>41</v>
      </c>
      <c r="H211" s="12" t="s">
        <v>42</v>
      </c>
      <c r="I211" s="16" t="s">
        <v>497</v>
      </c>
      <c r="J211" s="13">
        <v>101666463524465.42</v>
      </c>
      <c r="K211" s="13">
        <v>98426290415161.328</v>
      </c>
      <c r="L211" s="13">
        <v>91765374163536.844</v>
      </c>
      <c r="M211" s="13">
        <v>98131351978969.594</v>
      </c>
      <c r="N211" s="13">
        <v>118804955176503.3</v>
      </c>
      <c r="O211" s="13">
        <v>113707862444428.59</v>
      </c>
      <c r="P211" s="13">
        <v>108705746294410.91</v>
      </c>
      <c r="Q211" s="13">
        <v>105450823669266.86</v>
      </c>
      <c r="R211" s="13">
        <v>117270616880873.39</v>
      </c>
      <c r="S211" s="13">
        <v>114964193997466.19</v>
      </c>
      <c r="T211" s="13">
        <v>122529534238229.5</v>
      </c>
      <c r="U211" s="13">
        <v>126373258463809.52</v>
      </c>
      <c r="V211" s="13">
        <v>135196929627902.44</v>
      </c>
      <c r="W211" s="13">
        <v>138375101250596.88</v>
      </c>
      <c r="X211" s="13">
        <v>142780263710669.84</v>
      </c>
      <c r="Y211" s="13">
        <v>137989453085836.53</v>
      </c>
      <c r="Z211" s="13">
        <v>140172857258851.78</v>
      </c>
      <c r="AA211" s="13">
        <v>136530247167766.14</v>
      </c>
      <c r="AB211" s="13">
        <v>137653525921523.8</v>
      </c>
      <c r="AC211" s="13">
        <v>145662168728814.25</v>
      </c>
      <c r="AD211" s="13">
        <v>133249907899462.89</v>
      </c>
      <c r="AE211" s="13">
        <v>129262168347464.31</v>
      </c>
      <c r="AF211" s="40">
        <v>121434622672070.2</v>
      </c>
      <c r="AG211" s="17" t="s">
        <v>376</v>
      </c>
    </row>
    <row r="212" spans="1:33" x14ac:dyDescent="0.25">
      <c r="A212" s="21" t="s">
        <v>36</v>
      </c>
      <c r="B212" s="12" t="s">
        <v>365</v>
      </c>
      <c r="C212" s="12" t="s">
        <v>219</v>
      </c>
      <c r="D212" s="12" t="s">
        <v>366</v>
      </c>
      <c r="E212" s="12" t="s">
        <v>48</v>
      </c>
      <c r="F212" s="12" t="s">
        <v>40</v>
      </c>
      <c r="G212" s="12" t="s">
        <v>41</v>
      </c>
      <c r="H212" s="12" t="s">
        <v>176</v>
      </c>
      <c r="I212" s="16" t="s">
        <v>497</v>
      </c>
      <c r="J212" s="13">
        <v>1854410883901.9348</v>
      </c>
      <c r="K212" s="13">
        <v>1854410883901.9348</v>
      </c>
      <c r="L212" s="13">
        <v>1854410883901.9348</v>
      </c>
      <c r="M212" s="13">
        <v>1854410883901.9348</v>
      </c>
      <c r="N212" s="13">
        <v>1854410883901.9348</v>
      </c>
      <c r="O212" s="13">
        <v>1854410883901.9348</v>
      </c>
      <c r="P212" s="13">
        <v>1854410883901.9348</v>
      </c>
      <c r="Q212" s="13">
        <v>1854410883901.9348</v>
      </c>
      <c r="R212" s="13">
        <v>1854410883901.9348</v>
      </c>
      <c r="S212" s="13">
        <v>2174627597020.7773</v>
      </c>
      <c r="T212" s="13">
        <v>1425271721351.6931</v>
      </c>
      <c r="U212" s="13">
        <v>2214719033904.1675</v>
      </c>
      <c r="V212" s="13">
        <v>1986666666666.667</v>
      </c>
      <c r="W212" s="13">
        <v>2320000000000</v>
      </c>
      <c r="X212" s="13">
        <v>2273333333333.3335</v>
      </c>
      <c r="Y212" s="13">
        <v>2416666666666.667</v>
      </c>
      <c r="Z212" s="13">
        <v>2173830680597.5967</v>
      </c>
      <c r="AA212" s="13">
        <v>1605702568108.5835</v>
      </c>
      <c r="AB212" s="13">
        <v>2461536959281.3198</v>
      </c>
      <c r="AC212" s="13">
        <v>2267034469290.1099</v>
      </c>
      <c r="AD212" s="13">
        <v>2851838818643.1235</v>
      </c>
      <c r="AE212" s="13">
        <v>2594784942068.5103</v>
      </c>
      <c r="AF212" s="40">
        <v>2212928837043.6436</v>
      </c>
      <c r="AG212" s="17" t="s">
        <v>377</v>
      </c>
    </row>
    <row r="213" spans="1:33" x14ac:dyDescent="0.25">
      <c r="A213" s="21" t="s">
        <v>36</v>
      </c>
      <c r="B213" s="12" t="s">
        <v>365</v>
      </c>
      <c r="C213" s="12" t="s">
        <v>219</v>
      </c>
      <c r="D213" s="12" t="s">
        <v>366</v>
      </c>
      <c r="E213" s="12" t="s">
        <v>48</v>
      </c>
      <c r="F213" s="12" t="s">
        <v>40</v>
      </c>
      <c r="G213" s="12" t="s">
        <v>41</v>
      </c>
      <c r="H213" s="12" t="s">
        <v>378</v>
      </c>
      <c r="I213" s="16" t="s">
        <v>497</v>
      </c>
      <c r="J213" s="13">
        <v>18881439436974.555</v>
      </c>
      <c r="K213" s="13">
        <v>19310228307261.238</v>
      </c>
      <c r="L213" s="13">
        <v>19439961074212.195</v>
      </c>
      <c r="M213" s="13">
        <v>19839095640117.375</v>
      </c>
      <c r="N213" s="13">
        <v>19285024956875.289</v>
      </c>
      <c r="O213" s="13">
        <v>19925976436041.758</v>
      </c>
      <c r="P213" s="13">
        <v>20386952975585.543</v>
      </c>
      <c r="Q213" s="13">
        <v>20199417246387.707</v>
      </c>
      <c r="R213" s="13">
        <v>19931530200063.848</v>
      </c>
      <c r="S213" s="13">
        <v>18507477223208.844</v>
      </c>
      <c r="T213" s="13">
        <v>6706238803210.8857</v>
      </c>
      <c r="U213" s="13">
        <v>799191504468.99585</v>
      </c>
      <c r="V213" s="13">
        <v>18992818178663.898</v>
      </c>
      <c r="W213" s="13">
        <v>20409746066974.895</v>
      </c>
      <c r="X213" s="13">
        <v>19727797014549.676</v>
      </c>
      <c r="Y213" s="13">
        <v>19058715118418.047</v>
      </c>
      <c r="Z213" s="13">
        <v>16166294019113.176</v>
      </c>
      <c r="AA213" s="13">
        <v>7813584153697.2002</v>
      </c>
      <c r="AB213" s="13">
        <v>9603055469963.4629</v>
      </c>
      <c r="AC213" s="13">
        <v>5219107206687.6963</v>
      </c>
      <c r="AD213" s="13">
        <v>8074328258440.5176</v>
      </c>
      <c r="AE213" s="13">
        <v>7956910530628.957</v>
      </c>
      <c r="AF213" s="40">
        <v>8138989309592.7031</v>
      </c>
      <c r="AG213" s="17" t="s">
        <v>379</v>
      </c>
    </row>
    <row r="214" spans="1:33" x14ac:dyDescent="0.25">
      <c r="A214" s="21" t="s">
        <v>172</v>
      </c>
      <c r="B214" s="12" t="s">
        <v>365</v>
      </c>
      <c r="C214" s="12" t="s">
        <v>219</v>
      </c>
      <c r="D214" s="12" t="s">
        <v>366</v>
      </c>
      <c r="E214" s="12" t="s">
        <v>48</v>
      </c>
      <c r="F214" s="12" t="s">
        <v>40</v>
      </c>
      <c r="G214" s="12" t="s">
        <v>41</v>
      </c>
      <c r="H214" s="12" t="s">
        <v>179</v>
      </c>
      <c r="I214" s="16" t="s">
        <v>497</v>
      </c>
      <c r="J214" s="13">
        <v>199495543920734.09</v>
      </c>
      <c r="K214" s="13">
        <v>211072049088299.66</v>
      </c>
      <c r="L214" s="13">
        <v>228359298716296.84</v>
      </c>
      <c r="M214" s="13">
        <v>223305880608971.53</v>
      </c>
      <c r="N214" s="13">
        <v>184306711822977.91</v>
      </c>
      <c r="O214" s="13">
        <v>200058399426571.34</v>
      </c>
      <c r="P214" s="13">
        <v>206365369895557.34</v>
      </c>
      <c r="Q214" s="13">
        <v>210688927614379.25</v>
      </c>
      <c r="R214" s="13">
        <v>190940897263605.34</v>
      </c>
      <c r="S214" s="13">
        <v>165946229751677.09</v>
      </c>
      <c r="T214" s="13">
        <v>219610826158637.22</v>
      </c>
      <c r="U214" s="13">
        <v>193278083916399.34</v>
      </c>
      <c r="V214" s="13">
        <v>194012770150597.31</v>
      </c>
      <c r="W214" s="13">
        <v>185487952408837.5</v>
      </c>
      <c r="X214" s="13">
        <v>184969964059893.28</v>
      </c>
      <c r="Y214" s="13">
        <v>183231077981877.34</v>
      </c>
      <c r="Z214" s="13">
        <v>193914649025695.94</v>
      </c>
      <c r="AA214" s="13">
        <v>190326597907580.41</v>
      </c>
      <c r="AB214" s="13">
        <v>184070743375465.53</v>
      </c>
      <c r="AC214" s="13">
        <v>194313965554574.56</v>
      </c>
      <c r="AD214" s="13">
        <v>173804349924031.09</v>
      </c>
      <c r="AE214" s="13">
        <v>181261134498356.47</v>
      </c>
      <c r="AF214" s="40">
        <v>180837582153460.22</v>
      </c>
      <c r="AG214" s="17" t="s">
        <v>380</v>
      </c>
    </row>
    <row r="215" spans="1:33" x14ac:dyDescent="0.25">
      <c r="A215" s="21" t="s">
        <v>47</v>
      </c>
      <c r="B215" s="12" t="s">
        <v>365</v>
      </c>
      <c r="C215" s="12" t="s">
        <v>219</v>
      </c>
      <c r="D215" s="12" t="s">
        <v>366</v>
      </c>
      <c r="E215" s="12" t="s">
        <v>48</v>
      </c>
      <c r="F215" s="12" t="s">
        <v>40</v>
      </c>
      <c r="G215" s="12" t="s">
        <v>41</v>
      </c>
      <c r="H215" s="12" t="s">
        <v>61</v>
      </c>
      <c r="I215" s="16" t="s">
        <v>497</v>
      </c>
      <c r="J215" s="13"/>
      <c r="K215" s="13"/>
      <c r="L215" s="13"/>
      <c r="M215" s="13"/>
      <c r="N215" s="13"/>
      <c r="O215" s="13"/>
      <c r="P215" s="13"/>
      <c r="Q215" s="13"/>
      <c r="R215" s="13"/>
      <c r="S215" s="13"/>
      <c r="T215" s="13">
        <v>108477501.05021223</v>
      </c>
      <c r="U215" s="13">
        <v>8575767.1776610073</v>
      </c>
      <c r="V215" s="13">
        <v>45184654.063599713</v>
      </c>
      <c r="W215" s="13">
        <v>613591271.89460361</v>
      </c>
      <c r="X215" s="13">
        <v>607683164.21095574</v>
      </c>
      <c r="Y215" s="13">
        <v>3796368475.7637262</v>
      </c>
      <c r="Z215" s="13">
        <v>8432242325.0050077</v>
      </c>
      <c r="AA215" s="13">
        <v>4135605436.8284259</v>
      </c>
      <c r="AB215" s="13">
        <v>6318720568.2474432</v>
      </c>
      <c r="AC215" s="13">
        <v>8712412699.384264</v>
      </c>
      <c r="AD215" s="13">
        <v>15290193081.212208</v>
      </c>
      <c r="AE215" s="13">
        <v>15886807279.338257</v>
      </c>
      <c r="AF215" s="40">
        <v>13239757122.2045</v>
      </c>
      <c r="AG215" s="17" t="s">
        <v>381</v>
      </c>
    </row>
    <row r="216" spans="1:33" x14ac:dyDescent="0.25">
      <c r="A216" s="21" t="s">
        <v>36</v>
      </c>
      <c r="B216" s="12" t="s">
        <v>365</v>
      </c>
      <c r="C216" s="12" t="s">
        <v>219</v>
      </c>
      <c r="D216" s="12" t="s">
        <v>366</v>
      </c>
      <c r="E216" s="12" t="s">
        <v>48</v>
      </c>
      <c r="F216" s="12" t="s">
        <v>40</v>
      </c>
      <c r="G216" s="12" t="s">
        <v>41</v>
      </c>
      <c r="H216" s="12" t="s">
        <v>127</v>
      </c>
      <c r="I216" s="16" t="s">
        <v>497</v>
      </c>
      <c r="J216" s="13">
        <v>24066000000</v>
      </c>
      <c r="K216" s="13"/>
      <c r="L216" s="13"/>
      <c r="M216" s="13"/>
      <c r="N216" s="13"/>
      <c r="O216" s="13"/>
      <c r="P216" s="13"/>
      <c r="Q216" s="13"/>
      <c r="R216" s="13"/>
      <c r="S216" s="13"/>
      <c r="T216" s="13"/>
      <c r="U216" s="13"/>
      <c r="V216" s="13"/>
      <c r="W216" s="13"/>
      <c r="X216" s="13"/>
      <c r="Y216" s="13"/>
      <c r="Z216" s="13"/>
      <c r="AA216" s="13"/>
      <c r="AB216" s="13"/>
      <c r="AC216" s="13"/>
      <c r="AD216" s="13"/>
      <c r="AE216" s="13"/>
      <c r="AF216" s="40"/>
      <c r="AG216" s="17" t="s">
        <v>382</v>
      </c>
    </row>
    <row r="217" spans="1:33" x14ac:dyDescent="0.25">
      <c r="A217" s="21" t="s">
        <v>36</v>
      </c>
      <c r="B217" s="12" t="s">
        <v>383</v>
      </c>
      <c r="C217" s="12" t="s">
        <v>219</v>
      </c>
      <c r="D217" s="12" t="s">
        <v>366</v>
      </c>
      <c r="E217" s="12" t="s">
        <v>384</v>
      </c>
      <c r="F217" s="12" t="s">
        <v>40</v>
      </c>
      <c r="G217" s="12" t="s">
        <v>336</v>
      </c>
      <c r="H217" s="12" t="s">
        <v>42</v>
      </c>
      <c r="I217" s="16" t="s">
        <v>497</v>
      </c>
      <c r="J217" s="13">
        <v>46948060060045.063</v>
      </c>
      <c r="K217" s="13">
        <v>45451796331898.914</v>
      </c>
      <c r="L217" s="13">
        <v>42375884321239.242</v>
      </c>
      <c r="M217" s="13">
        <v>45315598150745.367</v>
      </c>
      <c r="N217" s="13">
        <v>54862360484440.453</v>
      </c>
      <c r="O217" s="13">
        <v>52508598905436.82</v>
      </c>
      <c r="P217" s="13">
        <v>50198696098776.875</v>
      </c>
      <c r="Q217" s="13">
        <v>48695621263688.43</v>
      </c>
      <c r="R217" s="13">
        <v>54153825890450.906</v>
      </c>
      <c r="S217" s="13">
        <v>53088754122433.664</v>
      </c>
      <c r="T217" s="13">
        <v>56582315673461.352</v>
      </c>
      <c r="U217" s="13">
        <v>58357290326271.57</v>
      </c>
      <c r="V217" s="13">
        <v>65637855562961.297</v>
      </c>
      <c r="W217" s="13">
        <v>66393780675020.719</v>
      </c>
      <c r="X217" s="13">
        <v>67694347280424.734</v>
      </c>
      <c r="Y217" s="13">
        <v>62757790261262.398</v>
      </c>
      <c r="Z217" s="13">
        <v>65267599271940.141</v>
      </c>
      <c r="AA217" s="13">
        <v>65492311743699.063</v>
      </c>
      <c r="AB217" s="13">
        <v>67691872879976.969</v>
      </c>
      <c r="AC217" s="13">
        <v>60237485980283.539</v>
      </c>
      <c r="AD217" s="13">
        <v>54588812249483.703</v>
      </c>
      <c r="AE217" s="13">
        <v>54028209551492.305</v>
      </c>
      <c r="AF217" s="40">
        <v>54134600351064.688</v>
      </c>
      <c r="AG217" s="17" t="s">
        <v>385</v>
      </c>
    </row>
    <row r="218" spans="1:33" x14ac:dyDescent="0.25">
      <c r="A218" s="21" t="s">
        <v>36</v>
      </c>
      <c r="B218" s="12" t="s">
        <v>383</v>
      </c>
      <c r="C218" s="12" t="s">
        <v>219</v>
      </c>
      <c r="D218" s="12" t="s">
        <v>366</v>
      </c>
      <c r="E218" s="12" t="s">
        <v>384</v>
      </c>
      <c r="F218" s="12" t="s">
        <v>40</v>
      </c>
      <c r="G218" s="12" t="s">
        <v>336</v>
      </c>
      <c r="H218" s="12" t="s">
        <v>386</v>
      </c>
      <c r="I218" s="16" t="s">
        <v>497</v>
      </c>
      <c r="J218" s="13">
        <v>40774655761.605072</v>
      </c>
      <c r="K218" s="13">
        <v>41700629580.428886</v>
      </c>
      <c r="L218" s="13">
        <v>41980788777.564461</v>
      </c>
      <c r="M218" s="13">
        <v>42842723831.915779</v>
      </c>
      <c r="N218" s="13">
        <v>41646202695.261787</v>
      </c>
      <c r="O218" s="13">
        <v>43030343772.542488</v>
      </c>
      <c r="P218" s="13">
        <v>44025827182.417801</v>
      </c>
      <c r="Q218" s="13">
        <v>43620841914.924362</v>
      </c>
      <c r="R218" s="13">
        <v>43042337181.039604</v>
      </c>
      <c r="S218" s="13">
        <v>39967080651.400002</v>
      </c>
      <c r="T218" s="13"/>
      <c r="U218" s="13"/>
      <c r="V218" s="13"/>
      <c r="W218" s="13"/>
      <c r="X218" s="13"/>
      <c r="Y218" s="13"/>
      <c r="Z218" s="13"/>
      <c r="AA218" s="13"/>
      <c r="AB218" s="13"/>
      <c r="AC218" s="13"/>
      <c r="AD218" s="13"/>
      <c r="AE218" s="13"/>
      <c r="AF218" s="40"/>
      <c r="AG218" s="17" t="s">
        <v>387</v>
      </c>
    </row>
    <row r="219" spans="1:33" x14ac:dyDescent="0.25">
      <c r="A219" s="21" t="s">
        <v>172</v>
      </c>
      <c r="B219" s="12" t="s">
        <v>383</v>
      </c>
      <c r="C219" s="12" t="s">
        <v>219</v>
      </c>
      <c r="D219" s="12" t="s">
        <v>366</v>
      </c>
      <c r="E219" s="12" t="s">
        <v>384</v>
      </c>
      <c r="F219" s="12" t="s">
        <v>40</v>
      </c>
      <c r="G219" s="12" t="s">
        <v>336</v>
      </c>
      <c r="H219" s="12" t="s">
        <v>179</v>
      </c>
      <c r="I219" s="16" t="s">
        <v>497</v>
      </c>
      <c r="J219" s="13">
        <v>21183074290664.98</v>
      </c>
      <c r="K219" s="13">
        <v>21317311593539.461</v>
      </c>
      <c r="L219" s="13">
        <v>23062517120124.793</v>
      </c>
      <c r="M219" s="13">
        <v>21833304828169.824</v>
      </c>
      <c r="N219" s="13">
        <v>18774659680318.137</v>
      </c>
      <c r="O219" s="13">
        <v>19946465012892.48</v>
      </c>
      <c r="P219" s="13">
        <v>22437471698138.605</v>
      </c>
      <c r="Q219" s="13">
        <v>23705531720186.16</v>
      </c>
      <c r="R219" s="13">
        <v>21953772868036.441</v>
      </c>
      <c r="S219" s="13">
        <v>31300283776110.301</v>
      </c>
      <c r="T219" s="13">
        <v>34914743177914.68</v>
      </c>
      <c r="U219" s="13">
        <v>46346119969109.664</v>
      </c>
      <c r="V219" s="13">
        <v>85281011416415</v>
      </c>
      <c r="W219" s="13">
        <v>83674449802546.078</v>
      </c>
      <c r="X219" s="13">
        <v>87849816085800.234</v>
      </c>
      <c r="Y219" s="13">
        <v>80998273951966.781</v>
      </c>
      <c r="Z219" s="13">
        <v>90019076987350.297</v>
      </c>
      <c r="AA219" s="13">
        <v>88686270118285.609</v>
      </c>
      <c r="AB219" s="13">
        <v>91044923662011.938</v>
      </c>
      <c r="AC219" s="13">
        <v>99431419800522.438</v>
      </c>
      <c r="AD219" s="13">
        <v>85190458920876.25</v>
      </c>
      <c r="AE219" s="13">
        <v>83063859050364.609</v>
      </c>
      <c r="AF219" s="40">
        <v>87734469640552.188</v>
      </c>
      <c r="AG219" s="17" t="s">
        <v>388</v>
      </c>
    </row>
    <row r="220" spans="1:33" x14ac:dyDescent="0.25">
      <c r="A220" s="21" t="s">
        <v>36</v>
      </c>
      <c r="B220" s="12" t="s">
        <v>357</v>
      </c>
      <c r="C220" s="12" t="s">
        <v>219</v>
      </c>
      <c r="D220" s="12" t="s">
        <v>389</v>
      </c>
      <c r="E220" s="12" t="s">
        <v>390</v>
      </c>
      <c r="F220" s="12" t="s">
        <v>40</v>
      </c>
      <c r="G220" s="12" t="s">
        <v>41</v>
      </c>
      <c r="H220" s="12" t="s">
        <v>42</v>
      </c>
      <c r="I220" s="16" t="s">
        <v>497</v>
      </c>
      <c r="J220" s="13">
        <v>9274487990942.9922</v>
      </c>
      <c r="K220" s="13">
        <v>11081937386846.762</v>
      </c>
      <c r="L220" s="13">
        <v>9795096178055.291</v>
      </c>
      <c r="M220" s="13">
        <v>8842721027684.2754</v>
      </c>
      <c r="N220" s="13">
        <v>13227991372945.246</v>
      </c>
      <c r="O220" s="13">
        <v>11024217121013.205</v>
      </c>
      <c r="P220" s="13">
        <v>7183065511062.3809</v>
      </c>
      <c r="Q220" s="13">
        <v>9257524085346.4199</v>
      </c>
      <c r="R220" s="13">
        <v>7958109438546.875</v>
      </c>
      <c r="S220" s="13">
        <v>6558346612854.4053</v>
      </c>
      <c r="T220" s="13">
        <v>9950434033476.2109</v>
      </c>
      <c r="U220" s="13">
        <v>10473303074254.189</v>
      </c>
      <c r="V220" s="13">
        <v>11603778214192.877</v>
      </c>
      <c r="W220" s="13">
        <v>9311857161785.123</v>
      </c>
      <c r="X220" s="13">
        <v>22185988124535.797</v>
      </c>
      <c r="Y220" s="13">
        <v>16820787419719.139</v>
      </c>
      <c r="Z220" s="13">
        <v>21041639559964.645</v>
      </c>
      <c r="AA220" s="13">
        <v>18293385952497.168</v>
      </c>
      <c r="AB220" s="13">
        <v>17546740494610.539</v>
      </c>
      <c r="AC220" s="13">
        <v>20993343101546.148</v>
      </c>
      <c r="AD220" s="13">
        <v>17661856138214.219</v>
      </c>
      <c r="AE220" s="13">
        <v>20229352969529.066</v>
      </c>
      <c r="AF220" s="40">
        <v>19780056222642.379</v>
      </c>
      <c r="AG220" s="17" t="s">
        <v>391</v>
      </c>
    </row>
    <row r="221" spans="1:33" x14ac:dyDescent="0.25">
      <c r="A221" s="21" t="s">
        <v>36</v>
      </c>
      <c r="B221" s="12" t="s">
        <v>357</v>
      </c>
      <c r="C221" s="12" t="s">
        <v>219</v>
      </c>
      <c r="D221" s="12" t="s">
        <v>389</v>
      </c>
      <c r="E221" s="12" t="s">
        <v>392</v>
      </c>
      <c r="F221" s="12" t="s">
        <v>40</v>
      </c>
      <c r="G221" s="12" t="s">
        <v>41</v>
      </c>
      <c r="H221" s="12" t="s">
        <v>42</v>
      </c>
      <c r="I221" s="16" t="s">
        <v>497</v>
      </c>
      <c r="J221" s="13">
        <v>1471865281944.1965</v>
      </c>
      <c r="K221" s="13">
        <v>1490423867095.0986</v>
      </c>
      <c r="L221" s="13">
        <v>1657415868611.4822</v>
      </c>
      <c r="M221" s="13">
        <v>1469235417261.7437</v>
      </c>
      <c r="N221" s="13">
        <v>1984089053225.8875</v>
      </c>
      <c r="O221" s="13">
        <v>1841604787452.7808</v>
      </c>
      <c r="P221" s="13">
        <v>1466194530452.2168</v>
      </c>
      <c r="Q221" s="13">
        <v>1591732322560.1729</v>
      </c>
      <c r="R221" s="13">
        <v>1686627400000</v>
      </c>
      <c r="S221" s="13">
        <v>1543060800000</v>
      </c>
      <c r="T221" s="13">
        <v>1489255700000</v>
      </c>
      <c r="U221" s="13">
        <v>1495080100000</v>
      </c>
      <c r="V221" s="13">
        <v>1297270476651.7168</v>
      </c>
      <c r="W221" s="13">
        <v>1239269922261.8906</v>
      </c>
      <c r="X221" s="13">
        <v>1270031371195.4836</v>
      </c>
      <c r="Y221" s="13">
        <v>1273251200429.8259</v>
      </c>
      <c r="Z221" s="13">
        <v>1291161018976.2571</v>
      </c>
      <c r="AA221" s="13">
        <v>1413997145990.0942</v>
      </c>
      <c r="AB221" s="13">
        <v>1332910632172.8164</v>
      </c>
      <c r="AC221" s="13">
        <v>1483110268123.8423</v>
      </c>
      <c r="AD221" s="13">
        <v>1219839146308.4412</v>
      </c>
      <c r="AE221" s="13">
        <v>981572018806.45605</v>
      </c>
      <c r="AF221" s="40">
        <v>1008649825625.8232</v>
      </c>
      <c r="AG221" s="17" t="s">
        <v>393</v>
      </c>
    </row>
    <row r="222" spans="1:33" x14ac:dyDescent="0.25">
      <c r="A222" s="21" t="s">
        <v>47</v>
      </c>
      <c r="B222" s="12" t="s">
        <v>394</v>
      </c>
      <c r="C222" s="12" t="s">
        <v>395</v>
      </c>
      <c r="D222" s="12" t="s">
        <v>396</v>
      </c>
      <c r="E222" s="12" t="s">
        <v>48</v>
      </c>
      <c r="F222" s="12" t="s">
        <v>40</v>
      </c>
      <c r="G222" s="12" t="s">
        <v>41</v>
      </c>
      <c r="H222" s="12" t="s">
        <v>49</v>
      </c>
      <c r="I222" s="16" t="s">
        <v>497</v>
      </c>
      <c r="J222" s="13">
        <v>456560136.92931426</v>
      </c>
      <c r="K222" s="13">
        <v>705255372.65052569</v>
      </c>
      <c r="L222" s="13">
        <v>700634544.72258043</v>
      </c>
      <c r="M222" s="13">
        <v>161938089.05571836</v>
      </c>
      <c r="N222" s="13">
        <v>243022227.94724581</v>
      </c>
      <c r="O222" s="13">
        <v>526308875.51328146</v>
      </c>
      <c r="P222" s="13">
        <v>3939302350.3449574</v>
      </c>
      <c r="Q222" s="13">
        <v>2018213238.7119577</v>
      </c>
      <c r="R222" s="13">
        <v>2074205893.1714725</v>
      </c>
      <c r="S222" s="13">
        <v>3455332858.6337776</v>
      </c>
      <c r="T222" s="13">
        <v>1107757604.5094748</v>
      </c>
      <c r="U222" s="13">
        <v>1886424911.204488</v>
      </c>
      <c r="V222" s="13">
        <v>1682998702.5260875</v>
      </c>
      <c r="W222" s="13">
        <v>7036354591.6714458</v>
      </c>
      <c r="X222" s="13">
        <v>6445997473.4790754</v>
      </c>
      <c r="Y222" s="13">
        <v>10568942189.220842</v>
      </c>
      <c r="Z222" s="13">
        <v>12735535379.012575</v>
      </c>
      <c r="AA222" s="13">
        <v>9891130046.1480522</v>
      </c>
      <c r="AB222" s="13">
        <v>15100228460.617886</v>
      </c>
      <c r="AC222" s="13">
        <v>16356558836.044302</v>
      </c>
      <c r="AD222" s="13">
        <v>21447333081.762917</v>
      </c>
      <c r="AE222" s="13">
        <v>24022606459.284943</v>
      </c>
      <c r="AF222" s="40">
        <v>23731396248.298798</v>
      </c>
      <c r="AG222" s="17" t="s">
        <v>397</v>
      </c>
    </row>
    <row r="223" spans="1:33" x14ac:dyDescent="0.25">
      <c r="A223" s="21" t="s">
        <v>36</v>
      </c>
      <c r="B223" s="12" t="s">
        <v>394</v>
      </c>
      <c r="C223" s="12" t="s">
        <v>395</v>
      </c>
      <c r="D223" s="12" t="s">
        <v>396</v>
      </c>
      <c r="E223" s="12" t="s">
        <v>48</v>
      </c>
      <c r="F223" s="12" t="s">
        <v>40</v>
      </c>
      <c r="G223" s="12" t="s">
        <v>41</v>
      </c>
      <c r="H223" s="12" t="s">
        <v>116</v>
      </c>
      <c r="I223" s="16" t="s">
        <v>497</v>
      </c>
      <c r="J223" s="13">
        <v>62000000000</v>
      </c>
      <c r="K223" s="13"/>
      <c r="L223" s="13"/>
      <c r="M223" s="13">
        <v>1000000000</v>
      </c>
      <c r="N223" s="13">
        <v>19000000000</v>
      </c>
      <c r="O223" s="13">
        <v>36000000000</v>
      </c>
      <c r="P223" s="13">
        <v>3000000000</v>
      </c>
      <c r="Q223" s="13"/>
      <c r="R223" s="13"/>
      <c r="S223" s="13"/>
      <c r="T223" s="13"/>
      <c r="U223" s="13"/>
      <c r="V223" s="13"/>
      <c r="W223" s="13"/>
      <c r="X223" s="13"/>
      <c r="Y223" s="13"/>
      <c r="Z223" s="13"/>
      <c r="AA223" s="13"/>
      <c r="AB223" s="13"/>
      <c r="AC223" s="13"/>
      <c r="AD223" s="13"/>
      <c r="AE223" s="13"/>
      <c r="AF223" s="40"/>
      <c r="AG223" s="17" t="s">
        <v>398</v>
      </c>
    </row>
    <row r="224" spans="1:33" x14ac:dyDescent="0.25">
      <c r="A224" s="21" t="s">
        <v>36</v>
      </c>
      <c r="B224" s="12" t="s">
        <v>394</v>
      </c>
      <c r="C224" s="12" t="s">
        <v>395</v>
      </c>
      <c r="D224" s="12" t="s">
        <v>396</v>
      </c>
      <c r="E224" s="12" t="s">
        <v>48</v>
      </c>
      <c r="F224" s="12" t="s">
        <v>40</v>
      </c>
      <c r="G224" s="12" t="s">
        <v>41</v>
      </c>
      <c r="H224" s="12" t="s">
        <v>52</v>
      </c>
      <c r="I224" s="16" t="s">
        <v>497</v>
      </c>
      <c r="J224" s="13">
        <v>897473771102.37317</v>
      </c>
      <c r="K224" s="13">
        <v>1126561646551.3611</v>
      </c>
      <c r="L224" s="13">
        <v>719466628381.47095</v>
      </c>
      <c r="M224" s="13">
        <v>743231410497.73669</v>
      </c>
      <c r="N224" s="13">
        <v>754597991660.49438</v>
      </c>
      <c r="O224" s="13">
        <v>942800573243.58716</v>
      </c>
      <c r="P224" s="13">
        <v>939810939653.53442</v>
      </c>
      <c r="Q224" s="13">
        <v>529538113852.01367</v>
      </c>
      <c r="R224" s="13">
        <v>762283746771.42456</v>
      </c>
      <c r="S224" s="13">
        <v>1887426719261.7854</v>
      </c>
      <c r="T224" s="13">
        <v>804565807572.22534</v>
      </c>
      <c r="U224" s="13">
        <v>604183642981.76135</v>
      </c>
      <c r="V224" s="13">
        <v>330825265775.41467</v>
      </c>
      <c r="W224" s="13">
        <v>454706071034.77826</v>
      </c>
      <c r="X224" s="13">
        <v>369496738560.68433</v>
      </c>
      <c r="Y224" s="13">
        <v>320851347044.91937</v>
      </c>
      <c r="Z224" s="13">
        <v>297278196823.84564</v>
      </c>
      <c r="AA224" s="13">
        <v>218725946627.7171</v>
      </c>
      <c r="AB224" s="13">
        <v>314848463493.32471</v>
      </c>
      <c r="AC224" s="13">
        <v>272863269295.69797</v>
      </c>
      <c r="AD224" s="13">
        <v>266032624160.78494</v>
      </c>
      <c r="AE224" s="13">
        <v>261594197718.47379</v>
      </c>
      <c r="AF224" s="40">
        <v>221202538523.5701</v>
      </c>
      <c r="AG224" s="17" t="s">
        <v>399</v>
      </c>
    </row>
    <row r="225" spans="1:33" x14ac:dyDescent="0.25">
      <c r="A225" s="21" t="s">
        <v>36</v>
      </c>
      <c r="B225" s="12" t="s">
        <v>394</v>
      </c>
      <c r="C225" s="12" t="s">
        <v>395</v>
      </c>
      <c r="D225" s="12" t="s">
        <v>396</v>
      </c>
      <c r="E225" s="12" t="s">
        <v>48</v>
      </c>
      <c r="F225" s="12" t="s">
        <v>40</v>
      </c>
      <c r="G225" s="12" t="s">
        <v>41</v>
      </c>
      <c r="H225" s="12" t="s">
        <v>58</v>
      </c>
      <c r="I225" s="16" t="s">
        <v>497</v>
      </c>
      <c r="J225" s="13">
        <v>1591380000000</v>
      </c>
      <c r="K225" s="13">
        <v>1984635000000</v>
      </c>
      <c r="L225" s="13">
        <v>1226745000000</v>
      </c>
      <c r="M225" s="13">
        <v>1109295000000</v>
      </c>
      <c r="N225" s="13">
        <v>1566675000000</v>
      </c>
      <c r="O225" s="13">
        <v>1720980000000</v>
      </c>
      <c r="P225" s="13">
        <v>1624860000000</v>
      </c>
      <c r="Q225" s="13">
        <v>863865000000</v>
      </c>
      <c r="R225" s="13">
        <v>458460000000</v>
      </c>
      <c r="S225" s="13">
        <v>972540000000</v>
      </c>
      <c r="T225" s="13">
        <v>815805000000</v>
      </c>
      <c r="U225" s="13">
        <v>624915000000</v>
      </c>
      <c r="V225" s="13">
        <v>268650000000</v>
      </c>
      <c r="W225" s="13">
        <v>257040000000</v>
      </c>
      <c r="X225" s="13">
        <v>333720000000</v>
      </c>
      <c r="Y225" s="13">
        <v>247725000000</v>
      </c>
      <c r="Z225" s="13">
        <v>473175000000</v>
      </c>
      <c r="AA225" s="13">
        <v>286875000000</v>
      </c>
      <c r="AB225" s="13">
        <v>286875000000</v>
      </c>
      <c r="AC225" s="13">
        <v>418365000000</v>
      </c>
      <c r="AD225" s="13">
        <v>414585000000</v>
      </c>
      <c r="AE225" s="13">
        <v>414585000000</v>
      </c>
      <c r="AF225" s="40">
        <v>414585000000</v>
      </c>
      <c r="AG225" s="17" t="s">
        <v>400</v>
      </c>
    </row>
    <row r="226" spans="1:33" x14ac:dyDescent="0.25">
      <c r="A226" s="21" t="s">
        <v>36</v>
      </c>
      <c r="B226" s="12" t="s">
        <v>394</v>
      </c>
      <c r="C226" s="12" t="s">
        <v>395</v>
      </c>
      <c r="D226" s="12" t="s">
        <v>396</v>
      </c>
      <c r="E226" s="12" t="s">
        <v>48</v>
      </c>
      <c r="F226" s="12" t="s">
        <v>40</v>
      </c>
      <c r="G226" s="12" t="s">
        <v>41</v>
      </c>
      <c r="H226" s="12" t="s">
        <v>123</v>
      </c>
      <c r="I226" s="16" t="s">
        <v>497</v>
      </c>
      <c r="J226" s="13">
        <v>17889000000000</v>
      </c>
      <c r="K226" s="13">
        <v>12279000000000</v>
      </c>
      <c r="L226" s="13">
        <v>14290000000000</v>
      </c>
      <c r="M226" s="13">
        <v>20489000000000</v>
      </c>
      <c r="N226" s="13">
        <v>24878000000000</v>
      </c>
      <c r="O226" s="13">
        <v>28287999999999.996</v>
      </c>
      <c r="P226" s="13">
        <v>24696000000000</v>
      </c>
      <c r="Q226" s="13">
        <v>26190000000000</v>
      </c>
      <c r="R226" s="13">
        <v>32156000000000.004</v>
      </c>
      <c r="S226" s="13">
        <v>30186000000000.004</v>
      </c>
      <c r="T226" s="13">
        <v>31725000000000</v>
      </c>
      <c r="U226" s="13">
        <v>30067000000000.004</v>
      </c>
      <c r="V226" s="13">
        <v>22728000000000</v>
      </c>
      <c r="W226" s="13">
        <v>22821000000000</v>
      </c>
      <c r="X226" s="13">
        <v>18804000000000</v>
      </c>
      <c r="Y226" s="13">
        <v>21125000000000</v>
      </c>
      <c r="Z226" s="13">
        <v>23006000000000</v>
      </c>
      <c r="AA226" s="13">
        <v>22096000000000</v>
      </c>
      <c r="AB226" s="13">
        <v>24078000000000</v>
      </c>
      <c r="AC226" s="13">
        <v>25947000000000</v>
      </c>
      <c r="AD226" s="13">
        <v>23715000000000</v>
      </c>
      <c r="AE226" s="13">
        <v>24246000000000</v>
      </c>
      <c r="AF226" s="40">
        <v>21931000000000</v>
      </c>
      <c r="AG226" s="17" t="s">
        <v>401</v>
      </c>
    </row>
    <row r="227" spans="1:33" x14ac:dyDescent="0.25">
      <c r="A227" s="21" t="s">
        <v>36</v>
      </c>
      <c r="B227" s="12" t="s">
        <v>394</v>
      </c>
      <c r="C227" s="12" t="s">
        <v>395</v>
      </c>
      <c r="D227" s="12" t="s">
        <v>396</v>
      </c>
      <c r="E227" s="12" t="s">
        <v>48</v>
      </c>
      <c r="F227" s="12" t="s">
        <v>40</v>
      </c>
      <c r="G227" s="12" t="s">
        <v>41</v>
      </c>
      <c r="H227" s="12" t="s">
        <v>42</v>
      </c>
      <c r="I227" s="16" t="s">
        <v>497</v>
      </c>
      <c r="J227" s="13">
        <v>524989713600000</v>
      </c>
      <c r="K227" s="13">
        <v>510839791566137.5</v>
      </c>
      <c r="L227" s="13">
        <v>518950161200860.63</v>
      </c>
      <c r="M227" s="13">
        <v>498215000425525.88</v>
      </c>
      <c r="N227" s="13">
        <v>519195419191706.69</v>
      </c>
      <c r="O227" s="13">
        <v>490351524465649.25</v>
      </c>
      <c r="P227" s="13">
        <v>500395088480904</v>
      </c>
      <c r="Q227" s="13">
        <v>503183399857604.13</v>
      </c>
      <c r="R227" s="13">
        <v>501709641000000</v>
      </c>
      <c r="S227" s="13">
        <v>495710176720000</v>
      </c>
      <c r="T227" s="13">
        <v>508545338803000</v>
      </c>
      <c r="U227" s="13">
        <v>518505713389000.06</v>
      </c>
      <c r="V227" s="13">
        <v>427773744245415.06</v>
      </c>
      <c r="W227" s="13">
        <v>433215241886012.94</v>
      </c>
      <c r="X227" s="13">
        <v>378244197634482.13</v>
      </c>
      <c r="Y227" s="13">
        <v>387038748320631.63</v>
      </c>
      <c r="Z227" s="13">
        <v>395119346792295.38</v>
      </c>
      <c r="AA227" s="13">
        <v>408118519833566.38</v>
      </c>
      <c r="AB227" s="13">
        <v>395119430113049.56</v>
      </c>
      <c r="AC227" s="13">
        <v>438838714758210.44</v>
      </c>
      <c r="AD227" s="13">
        <v>431248242325270.75</v>
      </c>
      <c r="AE227" s="13">
        <v>419172250603072.5</v>
      </c>
      <c r="AF227" s="40">
        <v>419393064278248.94</v>
      </c>
      <c r="AG227" s="17" t="s">
        <v>402</v>
      </c>
    </row>
    <row r="228" spans="1:33" x14ac:dyDescent="0.25">
      <c r="A228" s="21" t="s">
        <v>47</v>
      </c>
      <c r="B228" s="12" t="s">
        <v>394</v>
      </c>
      <c r="C228" s="12" t="s">
        <v>395</v>
      </c>
      <c r="D228" s="12" t="s">
        <v>396</v>
      </c>
      <c r="E228" s="12" t="s">
        <v>48</v>
      </c>
      <c r="F228" s="12" t="s">
        <v>40</v>
      </c>
      <c r="G228" s="12" t="s">
        <v>41</v>
      </c>
      <c r="H228" s="12" t="s">
        <v>61</v>
      </c>
      <c r="I228" s="16" t="s">
        <v>497</v>
      </c>
      <c r="J228" s="13"/>
      <c r="K228" s="13"/>
      <c r="L228" s="13"/>
      <c r="M228" s="13"/>
      <c r="N228" s="13"/>
      <c r="O228" s="13"/>
      <c r="P228" s="13"/>
      <c r="Q228" s="13"/>
      <c r="R228" s="13"/>
      <c r="S228" s="13"/>
      <c r="T228" s="13">
        <v>435891260.41294181</v>
      </c>
      <c r="U228" s="13">
        <v>292555160.84626085</v>
      </c>
      <c r="V228" s="13">
        <v>800687961.84320128</v>
      </c>
      <c r="W228" s="13">
        <v>14809530260.291899</v>
      </c>
      <c r="X228" s="13">
        <v>11740240155.096994</v>
      </c>
      <c r="Y228" s="13">
        <v>14882452203.048265</v>
      </c>
      <c r="Z228" s="13">
        <v>21490784205.779545</v>
      </c>
      <c r="AA228" s="13">
        <v>21072169071.810928</v>
      </c>
      <c r="AB228" s="13">
        <v>33858896616.701313</v>
      </c>
      <c r="AC228" s="13">
        <v>51502156054.101646</v>
      </c>
      <c r="AD228" s="13">
        <v>51114520571.216217</v>
      </c>
      <c r="AE228" s="13">
        <v>84018842369.854965</v>
      </c>
      <c r="AF228" s="40">
        <v>125465960068.47673</v>
      </c>
      <c r="AG228" s="17" t="s">
        <v>403</v>
      </c>
    </row>
    <row r="229" spans="1:33" x14ac:dyDescent="0.25">
      <c r="A229" s="21" t="s">
        <v>47</v>
      </c>
      <c r="B229" s="12" t="s">
        <v>394</v>
      </c>
      <c r="C229" s="12" t="s">
        <v>395</v>
      </c>
      <c r="D229" s="12" t="s">
        <v>396</v>
      </c>
      <c r="E229" s="12" t="s">
        <v>48</v>
      </c>
      <c r="F229" s="12" t="s">
        <v>40</v>
      </c>
      <c r="G229" s="12" t="s">
        <v>41</v>
      </c>
      <c r="H229" s="12" t="s">
        <v>129</v>
      </c>
      <c r="I229" s="16" t="s">
        <v>497</v>
      </c>
      <c r="J229" s="13">
        <v>36997000000000</v>
      </c>
      <c r="K229" s="13">
        <v>35550000000000</v>
      </c>
      <c r="L229" s="13">
        <v>36085000000000</v>
      </c>
      <c r="M229" s="13">
        <v>37985000000000</v>
      </c>
      <c r="N229" s="13">
        <v>38934000000000</v>
      </c>
      <c r="O229" s="13">
        <v>25879000000000</v>
      </c>
      <c r="P229" s="13">
        <v>22952000000000</v>
      </c>
      <c r="Q229" s="13">
        <v>25368000000000</v>
      </c>
      <c r="R229" s="13">
        <v>28388000000000</v>
      </c>
      <c r="S229" s="13">
        <v>37284000000000</v>
      </c>
      <c r="T229" s="13">
        <v>39988000000000</v>
      </c>
      <c r="U229" s="13">
        <v>38785000000000</v>
      </c>
      <c r="V229" s="13">
        <v>32410000000000</v>
      </c>
      <c r="W229" s="13">
        <v>42291000000000</v>
      </c>
      <c r="X229" s="13">
        <v>42800000000000</v>
      </c>
      <c r="Y229" s="13">
        <v>22080000000000</v>
      </c>
      <c r="Z229" s="13">
        <v>20660000000000</v>
      </c>
      <c r="AA229" s="13">
        <v>20115000000000</v>
      </c>
      <c r="AB229" s="13">
        <v>22267000000000</v>
      </c>
      <c r="AC229" s="13">
        <v>27153000000000</v>
      </c>
      <c r="AD229" s="13">
        <v>16562000000000</v>
      </c>
      <c r="AE229" s="13">
        <v>17913000000000</v>
      </c>
      <c r="AF229" s="40">
        <v>20597000000000</v>
      </c>
      <c r="AG229" s="17" t="s">
        <v>404</v>
      </c>
    </row>
    <row r="230" spans="1:33" x14ac:dyDescent="0.25">
      <c r="A230" s="21" t="s">
        <v>47</v>
      </c>
      <c r="B230" s="12" t="s">
        <v>405</v>
      </c>
      <c r="C230" s="12" t="s">
        <v>143</v>
      </c>
      <c r="D230" s="12" t="s">
        <v>406</v>
      </c>
      <c r="E230" s="12" t="s">
        <v>407</v>
      </c>
      <c r="F230" s="12" t="s">
        <v>408</v>
      </c>
      <c r="G230" s="12" t="s">
        <v>41</v>
      </c>
      <c r="H230" s="12" t="s">
        <v>409</v>
      </c>
      <c r="I230" s="16" t="s">
        <v>497</v>
      </c>
      <c r="J230" s="13"/>
      <c r="K230" s="13"/>
      <c r="L230" s="13"/>
      <c r="M230" s="13"/>
      <c r="N230" s="13"/>
      <c r="O230" s="13"/>
      <c r="P230" s="13"/>
      <c r="Q230" s="13"/>
      <c r="R230" s="13"/>
      <c r="S230" s="13"/>
      <c r="T230" s="13"/>
      <c r="U230" s="13"/>
      <c r="V230" s="13"/>
      <c r="W230" s="13"/>
      <c r="X230" s="13"/>
      <c r="Y230" s="13"/>
      <c r="Z230" s="13"/>
      <c r="AA230" s="13"/>
      <c r="AB230" s="13"/>
      <c r="AC230" s="13">
        <v>22234950062.09568</v>
      </c>
      <c r="AD230" s="13">
        <v>64554237376.71582</v>
      </c>
      <c r="AE230" s="13">
        <v>117536219013.17769</v>
      </c>
      <c r="AF230" s="40">
        <v>173375369270.99466</v>
      </c>
      <c r="AG230" s="17" t="s">
        <v>410</v>
      </c>
    </row>
    <row r="231" spans="1:33" x14ac:dyDescent="0.25">
      <c r="A231" s="21" t="s">
        <v>36</v>
      </c>
      <c r="B231" s="12" t="s">
        <v>405</v>
      </c>
      <c r="C231" s="12" t="s">
        <v>143</v>
      </c>
      <c r="D231" s="12" t="s">
        <v>406</v>
      </c>
      <c r="E231" s="12" t="s">
        <v>407</v>
      </c>
      <c r="F231" s="12" t="s">
        <v>408</v>
      </c>
      <c r="G231" s="12" t="s">
        <v>41</v>
      </c>
      <c r="H231" s="12" t="s">
        <v>75</v>
      </c>
      <c r="I231" s="16" t="s">
        <v>497</v>
      </c>
      <c r="J231" s="13">
        <v>50718274424282.797</v>
      </c>
      <c r="K231" s="13">
        <v>48578853423798.391</v>
      </c>
      <c r="L231" s="13">
        <v>50335865352921.805</v>
      </c>
      <c r="M231" s="13">
        <v>51265642270841.367</v>
      </c>
      <c r="N231" s="13">
        <v>55344261086059.406</v>
      </c>
      <c r="O231" s="13">
        <v>55820496348566.156</v>
      </c>
      <c r="P231" s="13">
        <v>57169693517518.914</v>
      </c>
      <c r="Q231" s="13">
        <v>62012576484952.102</v>
      </c>
      <c r="R231" s="13">
        <v>56274043361719.695</v>
      </c>
      <c r="S231" s="13">
        <v>50994423527408.07</v>
      </c>
      <c r="T231" s="13">
        <v>48984525234897.82</v>
      </c>
      <c r="U231" s="13">
        <v>47866543963952.125</v>
      </c>
      <c r="V231" s="13">
        <v>47488424598683.148</v>
      </c>
      <c r="W231" s="13">
        <v>50046740928625.852</v>
      </c>
      <c r="X231" s="13">
        <v>49275801690371.227</v>
      </c>
      <c r="Y231" s="13">
        <v>52706128801640.25</v>
      </c>
      <c r="Z231" s="13">
        <v>56335292165132.875</v>
      </c>
      <c r="AA231" s="13">
        <v>58489777640366.789</v>
      </c>
      <c r="AB231" s="13">
        <v>57031230544540.055</v>
      </c>
      <c r="AC231" s="13">
        <v>52039017708034.133</v>
      </c>
      <c r="AD231" s="13">
        <v>35415304643152.32</v>
      </c>
      <c r="AE231" s="13">
        <v>42490527535200.109</v>
      </c>
      <c r="AF231" s="40">
        <v>52010777613590.555</v>
      </c>
      <c r="AG231" s="17" t="s">
        <v>411</v>
      </c>
    </row>
    <row r="232" spans="1:33" x14ac:dyDescent="0.25">
      <c r="A232" s="21" t="s">
        <v>36</v>
      </c>
      <c r="B232" s="12" t="s">
        <v>405</v>
      </c>
      <c r="C232" s="12" t="s">
        <v>143</v>
      </c>
      <c r="D232" s="12" t="s">
        <v>406</v>
      </c>
      <c r="E232" s="12" t="s">
        <v>407</v>
      </c>
      <c r="F232" s="12" t="s">
        <v>40</v>
      </c>
      <c r="G232" s="12" t="s">
        <v>41</v>
      </c>
      <c r="H232" s="12" t="s">
        <v>412</v>
      </c>
      <c r="I232" s="16" t="s">
        <v>497</v>
      </c>
      <c r="J232" s="13">
        <v>3574677360000</v>
      </c>
      <c r="K232" s="13">
        <v>3400837800000</v>
      </c>
      <c r="L232" s="13">
        <v>3199830000000</v>
      </c>
      <c r="M232" s="13">
        <v>3493965960000</v>
      </c>
      <c r="N232" s="13">
        <v>3125949720000</v>
      </c>
      <c r="O232" s="13">
        <v>3010556520000</v>
      </c>
      <c r="P232" s="13">
        <v>2747450160000</v>
      </c>
      <c r="Q232" s="13">
        <v>3336188040000</v>
      </c>
      <c r="R232" s="13">
        <v>3012855000000</v>
      </c>
      <c r="S232" s="13">
        <v>2357836320000</v>
      </c>
      <c r="T232" s="13">
        <v>2086445880000</v>
      </c>
      <c r="U232" s="13">
        <v>2006662200000</v>
      </c>
      <c r="V232" s="13">
        <v>2027562960000</v>
      </c>
      <c r="W232" s="13">
        <v>1970946480000</v>
      </c>
      <c r="X232" s="13">
        <v>1909027920000</v>
      </c>
      <c r="Y232" s="13">
        <v>1995545400000</v>
      </c>
      <c r="Z232" s="13">
        <v>1889211480000</v>
      </c>
      <c r="AA232" s="13">
        <v>1808867760000</v>
      </c>
      <c r="AB232" s="13">
        <v>1803428160000</v>
      </c>
      <c r="AC232" s="13">
        <v>1931556840000</v>
      </c>
      <c r="AD232" s="13">
        <v>1651553640000</v>
      </c>
      <c r="AE232" s="13">
        <v>1674156600000</v>
      </c>
      <c r="AF232" s="40">
        <v>1680962520000</v>
      </c>
      <c r="AG232" s="17" t="s">
        <v>413</v>
      </c>
    </row>
    <row r="233" spans="1:33" x14ac:dyDescent="0.25">
      <c r="A233" s="21" t="s">
        <v>47</v>
      </c>
      <c r="B233" s="12" t="s">
        <v>414</v>
      </c>
      <c r="C233" s="12" t="s">
        <v>143</v>
      </c>
      <c r="D233" s="12" t="s">
        <v>406</v>
      </c>
      <c r="E233" s="12" t="s">
        <v>48</v>
      </c>
      <c r="F233" s="12" t="s">
        <v>40</v>
      </c>
      <c r="G233" s="12" t="s">
        <v>41</v>
      </c>
      <c r="H233" s="12" t="s">
        <v>54</v>
      </c>
      <c r="I233" s="16" t="s">
        <v>497</v>
      </c>
      <c r="J233" s="13">
        <v>9713711218.6090279</v>
      </c>
      <c r="K233" s="13">
        <v>12088326628.633356</v>
      </c>
      <c r="L233" s="13">
        <v>15695622380.987669</v>
      </c>
      <c r="M233" s="13">
        <v>91467213990.674805</v>
      </c>
      <c r="N233" s="13">
        <v>126682620575.52228</v>
      </c>
      <c r="O233" s="13">
        <v>120777300000</v>
      </c>
      <c r="P233" s="13">
        <v>115149893566.31216</v>
      </c>
      <c r="Q233" s="13">
        <v>122975185828.18297</v>
      </c>
      <c r="R233" s="13">
        <v>114429371488.1478</v>
      </c>
      <c r="S233" s="13">
        <v>94902032999.601486</v>
      </c>
      <c r="T233" s="13">
        <v>128298748361.05716</v>
      </c>
      <c r="U233" s="13">
        <v>117335628088.0907</v>
      </c>
      <c r="V233" s="13">
        <v>159568758607.37421</v>
      </c>
      <c r="W233" s="13">
        <v>147368939427.02505</v>
      </c>
      <c r="X233" s="13">
        <v>188741904936.02249</v>
      </c>
      <c r="Y233" s="13">
        <v>64805646408.972931</v>
      </c>
      <c r="Z233" s="13">
        <v>31201998608.905197</v>
      </c>
      <c r="AA233" s="13">
        <v>33643250906.239151</v>
      </c>
      <c r="AB233" s="13">
        <v>12683185074.456181</v>
      </c>
      <c r="AC233" s="13">
        <v>24280795598.695576</v>
      </c>
      <c r="AD233" s="13">
        <v>27951389728.198925</v>
      </c>
      <c r="AE233" s="13">
        <v>16464980539.570383</v>
      </c>
      <c r="AF233" s="40">
        <v>25596553053.176395</v>
      </c>
      <c r="AG233" s="17" t="s">
        <v>415</v>
      </c>
    </row>
    <row r="234" spans="1:33" x14ac:dyDescent="0.25">
      <c r="A234" s="21" t="s">
        <v>36</v>
      </c>
      <c r="B234" s="12" t="s">
        <v>414</v>
      </c>
      <c r="C234" s="12" t="s">
        <v>143</v>
      </c>
      <c r="D234" s="12" t="s">
        <v>406</v>
      </c>
      <c r="E234" s="12" t="s">
        <v>48</v>
      </c>
      <c r="F234" s="12" t="s">
        <v>40</v>
      </c>
      <c r="G234" s="12" t="s">
        <v>41</v>
      </c>
      <c r="H234" s="12" t="s">
        <v>56</v>
      </c>
      <c r="I234" s="16" t="s">
        <v>497</v>
      </c>
      <c r="J234" s="13">
        <v>3709170072591.3555</v>
      </c>
      <c r="K234" s="13">
        <v>3426261418707.3911</v>
      </c>
      <c r="L234" s="13">
        <v>3794518419075.9116</v>
      </c>
      <c r="M234" s="13">
        <v>3681763074418.6387</v>
      </c>
      <c r="N234" s="13">
        <v>3321484195572.1392</v>
      </c>
      <c r="O234" s="13">
        <v>2973396875000</v>
      </c>
      <c r="P234" s="13">
        <v>2829645991716.7974</v>
      </c>
      <c r="Q234" s="13">
        <v>3016501211565.2041</v>
      </c>
      <c r="R234" s="13">
        <v>2532718197190.2563</v>
      </c>
      <c r="S234" s="13">
        <v>2064901736607.7356</v>
      </c>
      <c r="T234" s="13">
        <v>1758079243510.3318</v>
      </c>
      <c r="U234" s="13">
        <v>1468372038659.2371</v>
      </c>
      <c r="V234" s="13">
        <v>2167096023205.3198</v>
      </c>
      <c r="W234" s="13">
        <v>1907752430647.0803</v>
      </c>
      <c r="X234" s="13">
        <v>2263163172297.7046</v>
      </c>
      <c r="Y234" s="13">
        <v>836094371718.90332</v>
      </c>
      <c r="Z234" s="13">
        <v>407732643142.94312</v>
      </c>
      <c r="AA234" s="13">
        <v>442799696186.68011</v>
      </c>
      <c r="AB234" s="13">
        <v>164282076705.41187</v>
      </c>
      <c r="AC234" s="13">
        <v>321958614115.15094</v>
      </c>
      <c r="AD234" s="13">
        <v>369377410561.02515</v>
      </c>
      <c r="AE234" s="13">
        <v>218341246482.94714</v>
      </c>
      <c r="AF234" s="40">
        <v>330414660392.11829</v>
      </c>
      <c r="AG234" s="17" t="s">
        <v>416</v>
      </c>
    </row>
    <row r="235" spans="1:33" x14ac:dyDescent="0.25">
      <c r="A235" s="21" t="s">
        <v>47</v>
      </c>
      <c r="B235" s="12" t="s">
        <v>417</v>
      </c>
      <c r="C235" s="12" t="s">
        <v>143</v>
      </c>
      <c r="D235" s="12" t="s">
        <v>48</v>
      </c>
      <c r="E235" s="12" t="s">
        <v>48</v>
      </c>
      <c r="F235" s="12" t="s">
        <v>40</v>
      </c>
      <c r="G235" s="12" t="s">
        <v>41</v>
      </c>
      <c r="H235" s="12" t="s">
        <v>49</v>
      </c>
      <c r="I235" s="16" t="s">
        <v>497</v>
      </c>
      <c r="J235" s="13">
        <v>4830911274.1388702</v>
      </c>
      <c r="K235" s="13">
        <v>5931965797.9168034</v>
      </c>
      <c r="L235" s="13">
        <v>9479562952.8947163</v>
      </c>
      <c r="M235" s="13">
        <v>2097382541.2555821</v>
      </c>
      <c r="N235" s="13">
        <v>3302433450.9597225</v>
      </c>
      <c r="O235" s="13">
        <v>5967307330.5991936</v>
      </c>
      <c r="P235" s="13">
        <v>47766948909.635422</v>
      </c>
      <c r="Q235" s="13">
        <v>31629585851.461807</v>
      </c>
      <c r="R235" s="13">
        <v>29734320267.754482</v>
      </c>
      <c r="S235" s="13">
        <v>13647577493.610371</v>
      </c>
      <c r="T235" s="13">
        <v>17294753177.06023</v>
      </c>
      <c r="U235" s="13">
        <v>24339385999.948601</v>
      </c>
      <c r="V235" s="13">
        <v>42685977573.701553</v>
      </c>
      <c r="W235" s="13">
        <v>116377014279.90523</v>
      </c>
      <c r="X235" s="13">
        <v>176285476414.17676</v>
      </c>
      <c r="Y235" s="13">
        <v>342155222000.54773</v>
      </c>
      <c r="Z235" s="13">
        <v>288686738243.95721</v>
      </c>
      <c r="AA235" s="13">
        <v>262482902615.68658</v>
      </c>
      <c r="AB235" s="13">
        <v>323053163511.82147</v>
      </c>
      <c r="AC235" s="13">
        <v>483469106334.34027</v>
      </c>
      <c r="AD235" s="13">
        <v>460933028379.76447</v>
      </c>
      <c r="AE235" s="13">
        <v>432607025574.31494</v>
      </c>
      <c r="AF235" s="40">
        <v>420586198087.31458</v>
      </c>
      <c r="AG235" s="17" t="s">
        <v>418</v>
      </c>
    </row>
    <row r="236" spans="1:33" x14ac:dyDescent="0.25">
      <c r="A236" s="21" t="s">
        <v>36</v>
      </c>
      <c r="B236" s="12" t="s">
        <v>417</v>
      </c>
      <c r="C236" s="12" t="s">
        <v>143</v>
      </c>
      <c r="D236" s="12" t="s">
        <v>48</v>
      </c>
      <c r="E236" s="12" t="s">
        <v>48</v>
      </c>
      <c r="F236" s="12" t="s">
        <v>40</v>
      </c>
      <c r="G236" s="12" t="s">
        <v>41</v>
      </c>
      <c r="H236" s="12" t="s">
        <v>52</v>
      </c>
      <c r="I236" s="16" t="s">
        <v>497</v>
      </c>
      <c r="J236" s="13">
        <v>9496265241688.4863</v>
      </c>
      <c r="K236" s="13">
        <v>9475610418212.293</v>
      </c>
      <c r="L236" s="13">
        <v>9734360441718.6758</v>
      </c>
      <c r="M236" s="13">
        <v>9626151534703.8633</v>
      </c>
      <c r="N236" s="13">
        <v>10254245756596.373</v>
      </c>
      <c r="O236" s="13">
        <v>10689503889750.779</v>
      </c>
      <c r="P236" s="13">
        <v>11395901392340.635</v>
      </c>
      <c r="Q236" s="13">
        <v>8298960145753.8936</v>
      </c>
      <c r="R236" s="13">
        <v>10927550218627.994</v>
      </c>
      <c r="S236" s="13">
        <v>7454796243514.7031</v>
      </c>
      <c r="T236" s="13">
        <v>12561202017498.549</v>
      </c>
      <c r="U236" s="13">
        <v>7795411741037.043</v>
      </c>
      <c r="V236" s="13">
        <v>8390737232600.041</v>
      </c>
      <c r="W236" s="13">
        <v>7520561141789.1572</v>
      </c>
      <c r="X236" s="13">
        <v>10105016152837.344</v>
      </c>
      <c r="Y236" s="13">
        <v>10387128807393.201</v>
      </c>
      <c r="Z236" s="13">
        <v>6738646663692.5176</v>
      </c>
      <c r="AA236" s="13">
        <v>5804374331380.374</v>
      </c>
      <c r="AB236" s="13">
        <v>6735844588287.2939</v>
      </c>
      <c r="AC236" s="13">
        <v>8065324881609.4805</v>
      </c>
      <c r="AD236" s="13">
        <v>5717411234057.5908</v>
      </c>
      <c r="AE236" s="13">
        <v>4710874649438.7158</v>
      </c>
      <c r="AF236" s="40">
        <v>3920322837791.7437</v>
      </c>
      <c r="AG236" s="17" t="s">
        <v>419</v>
      </c>
    </row>
    <row r="237" spans="1:33" x14ac:dyDescent="0.25">
      <c r="A237" s="21" t="s">
        <v>36</v>
      </c>
      <c r="B237" s="12" t="s">
        <v>417</v>
      </c>
      <c r="C237" s="12" t="s">
        <v>143</v>
      </c>
      <c r="D237" s="12" t="s">
        <v>48</v>
      </c>
      <c r="E237" s="12" t="s">
        <v>48</v>
      </c>
      <c r="F237" s="12" t="s">
        <v>40</v>
      </c>
      <c r="G237" s="12" t="s">
        <v>41</v>
      </c>
      <c r="H237" s="12" t="s">
        <v>123</v>
      </c>
      <c r="I237" s="16" t="s">
        <v>497</v>
      </c>
      <c r="J237" s="13">
        <v>1311000000000</v>
      </c>
      <c r="K237" s="13">
        <v>1498000000000</v>
      </c>
      <c r="L237" s="13">
        <v>1924000000000.0002</v>
      </c>
      <c r="M237" s="13">
        <v>1960000000000</v>
      </c>
      <c r="N237" s="13">
        <v>1836999999999.9998</v>
      </c>
      <c r="O237" s="13">
        <v>3235999999999.9995</v>
      </c>
      <c r="P237" s="13">
        <v>3334000000000</v>
      </c>
      <c r="Q237" s="13">
        <v>2919000000000</v>
      </c>
      <c r="R237" s="13">
        <v>5072000000000</v>
      </c>
      <c r="S237" s="13">
        <v>3891999999999.9995</v>
      </c>
      <c r="T237" s="13">
        <v>444000000000</v>
      </c>
      <c r="U237" s="13">
        <v>449000000000</v>
      </c>
      <c r="V237" s="13">
        <v>565000000000</v>
      </c>
      <c r="W237" s="13">
        <v>780000000000</v>
      </c>
      <c r="X237" s="13">
        <v>814000000000</v>
      </c>
      <c r="Y237" s="13">
        <v>1095000000000</v>
      </c>
      <c r="Z237" s="13">
        <v>1319000000000</v>
      </c>
      <c r="AA237" s="13">
        <v>1054000000000.0001</v>
      </c>
      <c r="AB237" s="13">
        <v>1106000000000</v>
      </c>
      <c r="AC237" s="13">
        <v>961000000000</v>
      </c>
      <c r="AD237" s="13">
        <v>558000000000</v>
      </c>
      <c r="AE237" s="13">
        <v>503000000000</v>
      </c>
      <c r="AF237" s="40">
        <v>704000000000</v>
      </c>
      <c r="AG237" s="17" t="s">
        <v>420</v>
      </c>
    </row>
    <row r="238" spans="1:33" x14ac:dyDescent="0.25">
      <c r="A238" s="21" t="s">
        <v>47</v>
      </c>
      <c r="B238" s="12" t="s">
        <v>417</v>
      </c>
      <c r="C238" s="12" t="s">
        <v>143</v>
      </c>
      <c r="D238" s="12" t="s">
        <v>48</v>
      </c>
      <c r="E238" s="12" t="s">
        <v>48</v>
      </c>
      <c r="F238" s="12" t="s">
        <v>40</v>
      </c>
      <c r="G238" s="12" t="s">
        <v>41</v>
      </c>
      <c r="H238" s="12" t="s">
        <v>61</v>
      </c>
      <c r="I238" s="16" t="s">
        <v>497</v>
      </c>
      <c r="J238" s="13"/>
      <c r="K238" s="13"/>
      <c r="L238" s="13"/>
      <c r="M238" s="13"/>
      <c r="N238" s="13"/>
      <c r="O238" s="13"/>
      <c r="P238" s="13"/>
      <c r="Q238" s="13"/>
      <c r="R238" s="13"/>
      <c r="S238" s="13"/>
      <c r="T238" s="13">
        <v>6805308065.7637987</v>
      </c>
      <c r="U238" s="13">
        <v>3774660175.3513007</v>
      </c>
      <c r="V238" s="13">
        <v>20307887541.1325</v>
      </c>
      <c r="W238" s="13">
        <v>244940599869.80756</v>
      </c>
      <c r="X238" s="13">
        <v>321072702475.18201</v>
      </c>
      <c r="Y238" s="13">
        <v>481799280030.11597</v>
      </c>
      <c r="Z238" s="13">
        <v>487149084042.06189</v>
      </c>
      <c r="AA238" s="13">
        <v>559196378631.31982</v>
      </c>
      <c r="AB238" s="13">
        <v>724374713506.65161</v>
      </c>
      <c r="AC238" s="13">
        <v>1522306837969.9626</v>
      </c>
      <c r="AD238" s="13">
        <v>1098522164562.4695</v>
      </c>
      <c r="AE238" s="13">
        <v>1513039043095.6631</v>
      </c>
      <c r="AF238" s="40">
        <v>2223604990724.3975</v>
      </c>
      <c r="AG238" s="17" t="s">
        <v>421</v>
      </c>
    </row>
    <row r="239" spans="1:33" x14ac:dyDescent="0.25">
      <c r="A239" s="21" t="s">
        <v>36</v>
      </c>
      <c r="B239" s="12" t="s">
        <v>335</v>
      </c>
      <c r="C239" s="12" t="s">
        <v>143</v>
      </c>
      <c r="D239" s="12" t="s">
        <v>48</v>
      </c>
      <c r="E239" s="12" t="s">
        <v>48</v>
      </c>
      <c r="F239" s="12" t="s">
        <v>40</v>
      </c>
      <c r="G239" s="12" t="s">
        <v>336</v>
      </c>
      <c r="H239" s="12" t="s">
        <v>337</v>
      </c>
      <c r="I239" s="16" t="s">
        <v>497</v>
      </c>
      <c r="J239" s="13">
        <v>17746000000000</v>
      </c>
      <c r="K239" s="13">
        <v>16259000000000</v>
      </c>
      <c r="L239" s="13">
        <v>16067000000000</v>
      </c>
      <c r="M239" s="13">
        <v>14854000000000</v>
      </c>
      <c r="N239" s="13">
        <v>15048000000000</v>
      </c>
      <c r="O239" s="13">
        <v>14970000000000</v>
      </c>
      <c r="P239" s="13">
        <v>14585000000000</v>
      </c>
      <c r="Q239" s="13">
        <v>15061000000000</v>
      </c>
      <c r="R239" s="13">
        <v>13983000000000</v>
      </c>
      <c r="S239" s="13">
        <v>12571000000000</v>
      </c>
      <c r="T239" s="13">
        <v>15459000000000</v>
      </c>
      <c r="U239" s="13">
        <v>14481000000000</v>
      </c>
      <c r="V239" s="13">
        <v>13215000000000</v>
      </c>
      <c r="W239" s="13">
        <v>13807000000000</v>
      </c>
      <c r="X239" s="13">
        <v>14134000000000</v>
      </c>
      <c r="Y239" s="13">
        <v>15591000000000</v>
      </c>
      <c r="Z239" s="13">
        <v>14564000000000</v>
      </c>
      <c r="AA239" s="13">
        <v>13539000000000</v>
      </c>
      <c r="AB239" s="13">
        <v>13014000000000</v>
      </c>
      <c r="AC239" s="13">
        <v>12735000000000</v>
      </c>
      <c r="AD239" s="13">
        <v>10474000000000</v>
      </c>
      <c r="AE239" s="13">
        <v>11412000000000</v>
      </c>
      <c r="AF239" s="40">
        <v>11779000000000</v>
      </c>
      <c r="AG239" s="17" t="s">
        <v>422</v>
      </c>
    </row>
    <row r="240" spans="1:33" x14ac:dyDescent="0.25">
      <c r="A240" s="21" t="s">
        <v>47</v>
      </c>
      <c r="B240" s="12" t="s">
        <v>423</v>
      </c>
      <c r="C240" s="12" t="s">
        <v>143</v>
      </c>
      <c r="D240" s="12" t="s">
        <v>424</v>
      </c>
      <c r="E240" s="12" t="s">
        <v>425</v>
      </c>
      <c r="F240" s="12" t="s">
        <v>426</v>
      </c>
      <c r="G240" s="12" t="s">
        <v>41</v>
      </c>
      <c r="H240" s="12" t="s">
        <v>49</v>
      </c>
      <c r="I240" s="16" t="s">
        <v>497</v>
      </c>
      <c r="J240" s="13">
        <v>7024338548.9434252</v>
      </c>
      <c r="K240" s="13">
        <v>8385761283.9733763</v>
      </c>
      <c r="L240" s="13">
        <v>13003500483.464886</v>
      </c>
      <c r="M240" s="13">
        <v>2824435333.8200369</v>
      </c>
      <c r="N240" s="13">
        <v>4097875628.1783886</v>
      </c>
      <c r="O240" s="13">
        <v>6981345733.5981064</v>
      </c>
      <c r="P240" s="13">
        <v>51213340704.915176</v>
      </c>
      <c r="Q240" s="13">
        <v>46828590887.164474</v>
      </c>
      <c r="R240" s="13">
        <v>30751667279.378887</v>
      </c>
      <c r="S240" s="13">
        <v>18385133728.988724</v>
      </c>
      <c r="T240" s="13">
        <v>13413471879.51622</v>
      </c>
      <c r="U240" s="13">
        <v>29546177313.357227</v>
      </c>
      <c r="V240" s="13">
        <v>46770639046.966309</v>
      </c>
      <c r="W240" s="13">
        <v>138859934054.00314</v>
      </c>
      <c r="X240" s="13">
        <v>148572074552.16095</v>
      </c>
      <c r="Y240" s="13">
        <v>279777757710.05914</v>
      </c>
      <c r="Z240" s="13">
        <v>369071285541.37048</v>
      </c>
      <c r="AA240" s="13">
        <v>377991635832.59399</v>
      </c>
      <c r="AB240" s="13">
        <v>383044319404.12976</v>
      </c>
      <c r="AC240" s="13">
        <v>430684654659.50903</v>
      </c>
      <c r="AD240" s="13">
        <v>531587175597.98578</v>
      </c>
      <c r="AE240" s="13">
        <v>554561950514.56396</v>
      </c>
      <c r="AF240" s="40">
        <v>525290911492.22931</v>
      </c>
      <c r="AG240" s="17" t="s">
        <v>427</v>
      </c>
    </row>
    <row r="241" spans="1:33" x14ac:dyDescent="0.25">
      <c r="A241" s="21" t="s">
        <v>36</v>
      </c>
      <c r="B241" s="12" t="s">
        <v>423</v>
      </c>
      <c r="C241" s="12" t="s">
        <v>143</v>
      </c>
      <c r="D241" s="12" t="s">
        <v>424</v>
      </c>
      <c r="E241" s="12" t="s">
        <v>425</v>
      </c>
      <c r="F241" s="12" t="s">
        <v>426</v>
      </c>
      <c r="G241" s="12" t="s">
        <v>41</v>
      </c>
      <c r="H241" s="12" t="s">
        <v>52</v>
      </c>
      <c r="I241" s="16" t="s">
        <v>497</v>
      </c>
      <c r="J241" s="13">
        <v>13807950140850.895</v>
      </c>
      <c r="K241" s="13">
        <v>13395257102622.602</v>
      </c>
      <c r="L241" s="13">
        <v>13353016519760.236</v>
      </c>
      <c r="M241" s="13">
        <v>12963034634133.748</v>
      </c>
      <c r="N241" s="13">
        <v>12724139455133.092</v>
      </c>
      <c r="O241" s="13">
        <v>12505996128658.996</v>
      </c>
      <c r="P241" s="13">
        <v>12218117212167.836</v>
      </c>
      <c r="Q241" s="13">
        <v>12286869998218.166</v>
      </c>
      <c r="R241" s="13">
        <v>11301431661324.121</v>
      </c>
      <c r="S241" s="13">
        <v>10042619353035.305</v>
      </c>
      <c r="T241" s="13">
        <v>9742222297692.1992</v>
      </c>
      <c r="U241" s="13">
        <v>9463041406705.7266</v>
      </c>
      <c r="V241" s="13">
        <v>9193654796034.3848</v>
      </c>
      <c r="W241" s="13">
        <v>8973461217059.7734</v>
      </c>
      <c r="X241" s="13">
        <v>8516431663847.5225</v>
      </c>
      <c r="Y241" s="13">
        <v>8493477287257.0068</v>
      </c>
      <c r="Z241" s="13">
        <v>8615016408811.8584</v>
      </c>
      <c r="AA241" s="13">
        <v>8358658513143.3535</v>
      </c>
      <c r="AB241" s="13">
        <v>7986694752915.1279</v>
      </c>
      <c r="AC241" s="13">
        <v>7184764477899.377</v>
      </c>
      <c r="AD241" s="13">
        <v>6593804961923.3975</v>
      </c>
      <c r="AE241" s="13">
        <v>6038902929868.3135</v>
      </c>
      <c r="AF241" s="40">
        <v>4896285151943.8379</v>
      </c>
      <c r="AG241" s="17" t="s">
        <v>428</v>
      </c>
    </row>
    <row r="242" spans="1:33" x14ac:dyDescent="0.25">
      <c r="A242" s="21" t="s">
        <v>47</v>
      </c>
      <c r="B242" s="12" t="s">
        <v>423</v>
      </c>
      <c r="C242" s="12" t="s">
        <v>143</v>
      </c>
      <c r="D242" s="12" t="s">
        <v>424</v>
      </c>
      <c r="E242" s="12" t="s">
        <v>425</v>
      </c>
      <c r="F242" s="12" t="s">
        <v>426</v>
      </c>
      <c r="G242" s="12" t="s">
        <v>41</v>
      </c>
      <c r="H242" s="12" t="s">
        <v>54</v>
      </c>
      <c r="I242" s="16" t="s">
        <v>497</v>
      </c>
      <c r="J242" s="13">
        <v>14524978699.108749</v>
      </c>
      <c r="K242" s="13">
        <v>20377414488.831371</v>
      </c>
      <c r="L242" s="13">
        <v>29046124786.34507</v>
      </c>
      <c r="M242" s="13">
        <v>170559390844.41202</v>
      </c>
      <c r="N242" s="13">
        <v>268635848237.14359</v>
      </c>
      <c r="O242" s="13">
        <v>305468621368.29828</v>
      </c>
      <c r="P242" s="13">
        <v>349645632144.57349</v>
      </c>
      <c r="Q242" s="13">
        <v>358784101538.94812</v>
      </c>
      <c r="R242" s="13">
        <v>420886566142.71014</v>
      </c>
      <c r="S242" s="13">
        <v>472007274799.16479</v>
      </c>
      <c r="T242" s="13">
        <v>744908348156.37964</v>
      </c>
      <c r="U242" s="13">
        <v>777181551369.68738</v>
      </c>
      <c r="V242" s="13">
        <v>712152914202.22339</v>
      </c>
      <c r="W242" s="13">
        <v>758349281705.67664</v>
      </c>
      <c r="X242" s="13">
        <v>760248415516.8363</v>
      </c>
      <c r="Y242" s="13">
        <v>759695749159.62549</v>
      </c>
      <c r="Z242" s="13">
        <v>754295185379.82239</v>
      </c>
      <c r="AA242" s="13">
        <v>738258835700.52771</v>
      </c>
      <c r="AB242" s="13">
        <v>737410706730.01099</v>
      </c>
      <c r="AC242" s="13">
        <v>680762027210.32263</v>
      </c>
      <c r="AD242" s="13">
        <v>541498083235.15778</v>
      </c>
      <c r="AE242" s="13">
        <v>570383137926.13708</v>
      </c>
      <c r="AF242" s="40">
        <v>562016236862.95654</v>
      </c>
      <c r="AG242" s="17" t="s">
        <v>429</v>
      </c>
    </row>
    <row r="243" spans="1:33" x14ac:dyDescent="0.25">
      <c r="A243" s="21" t="s">
        <v>36</v>
      </c>
      <c r="B243" s="12" t="s">
        <v>423</v>
      </c>
      <c r="C243" s="12" t="s">
        <v>143</v>
      </c>
      <c r="D243" s="12" t="s">
        <v>424</v>
      </c>
      <c r="E243" s="12" t="s">
        <v>425</v>
      </c>
      <c r="F243" s="12" t="s">
        <v>426</v>
      </c>
      <c r="G243" s="12" t="s">
        <v>41</v>
      </c>
      <c r="H243" s="12" t="s">
        <v>56</v>
      </c>
      <c r="I243" s="16" t="s">
        <v>497</v>
      </c>
      <c r="J243" s="13">
        <v>5546347331445.1602</v>
      </c>
      <c r="K243" s="13">
        <v>5775683535115.168</v>
      </c>
      <c r="L243" s="13">
        <v>7022088887540.3887</v>
      </c>
      <c r="M243" s="13">
        <v>6865402801820.4844</v>
      </c>
      <c r="N243" s="13">
        <v>7043347542308.3672</v>
      </c>
      <c r="O243" s="13">
        <v>7520282736797.8604</v>
      </c>
      <c r="P243" s="13">
        <v>8592047555384.1553</v>
      </c>
      <c r="Q243" s="13">
        <v>8800740325732.7637</v>
      </c>
      <c r="R243" s="13">
        <v>9315677008092.0488</v>
      </c>
      <c r="S243" s="13">
        <v>10270050183523.178</v>
      </c>
      <c r="T243" s="13">
        <v>10207487773191.77</v>
      </c>
      <c r="U243" s="13">
        <v>9725875061036.8516</v>
      </c>
      <c r="V243" s="13">
        <v>9671716204041.4375</v>
      </c>
      <c r="W243" s="13">
        <v>9817147976218.4063</v>
      </c>
      <c r="X243" s="13">
        <v>9115973563891.9395</v>
      </c>
      <c r="Y243" s="13">
        <v>9801265403367.5762</v>
      </c>
      <c r="Z243" s="13">
        <v>9856765058541.3066</v>
      </c>
      <c r="AA243" s="13">
        <v>9716682524717.0742</v>
      </c>
      <c r="AB243" s="13">
        <v>9551493696200.4297</v>
      </c>
      <c r="AC243" s="13">
        <v>9026771710669.5977</v>
      </c>
      <c r="AD243" s="13">
        <v>7155893204385.916</v>
      </c>
      <c r="AE243" s="13">
        <v>7563820984078.5557</v>
      </c>
      <c r="AF243" s="40">
        <v>7254820742939.29</v>
      </c>
      <c r="AG243" s="17" t="s">
        <v>430</v>
      </c>
    </row>
    <row r="244" spans="1:33" x14ac:dyDescent="0.25">
      <c r="A244" s="21" t="s">
        <v>47</v>
      </c>
      <c r="B244" s="12" t="s">
        <v>423</v>
      </c>
      <c r="C244" s="12" t="s">
        <v>143</v>
      </c>
      <c r="D244" s="12" t="s">
        <v>424</v>
      </c>
      <c r="E244" s="12" t="s">
        <v>425</v>
      </c>
      <c r="F244" s="12" t="s">
        <v>426</v>
      </c>
      <c r="G244" s="12" t="s">
        <v>41</v>
      </c>
      <c r="H244" s="12" t="s">
        <v>61</v>
      </c>
      <c r="I244" s="16" t="s">
        <v>497</v>
      </c>
      <c r="J244" s="13"/>
      <c r="K244" s="13"/>
      <c r="L244" s="13"/>
      <c r="M244" s="13"/>
      <c r="N244" s="13"/>
      <c r="O244" s="13"/>
      <c r="P244" s="13"/>
      <c r="Q244" s="13"/>
      <c r="R244" s="13"/>
      <c r="S244" s="13"/>
      <c r="T244" s="13">
        <v>5278063666.8839655</v>
      </c>
      <c r="U244" s="13">
        <v>4582152517.6860723</v>
      </c>
      <c r="V244" s="13">
        <v>22251168462.822399</v>
      </c>
      <c r="W244" s="13">
        <v>292260767777.25305</v>
      </c>
      <c r="X244" s="13">
        <v>270597660448.95993</v>
      </c>
      <c r="Y244" s="13">
        <v>393963656158.75641</v>
      </c>
      <c r="Z244" s="13">
        <v>622795282496.73022</v>
      </c>
      <c r="AA244" s="13">
        <v>805277417325.70715</v>
      </c>
      <c r="AB244" s="13">
        <v>858891509101.60803</v>
      </c>
      <c r="AC244" s="13">
        <v>1356103598362.0896</v>
      </c>
      <c r="AD244" s="13">
        <v>1266909201200.5308</v>
      </c>
      <c r="AE244" s="13">
        <v>1939575257313.2468</v>
      </c>
      <c r="AF244" s="40">
        <v>2777170286823.8242</v>
      </c>
      <c r="AG244" s="17" t="s">
        <v>431</v>
      </c>
    </row>
    <row r="245" spans="1:33" x14ac:dyDescent="0.25">
      <c r="A245" s="21" t="s">
        <v>47</v>
      </c>
      <c r="B245" s="12" t="s">
        <v>423</v>
      </c>
      <c r="C245" s="12" t="s">
        <v>143</v>
      </c>
      <c r="D245" s="12" t="s">
        <v>424</v>
      </c>
      <c r="E245" s="12" t="s">
        <v>425</v>
      </c>
      <c r="F245" s="12" t="s">
        <v>432</v>
      </c>
      <c r="G245" s="12" t="s">
        <v>41</v>
      </c>
      <c r="H245" s="12" t="s">
        <v>49</v>
      </c>
      <c r="I245" s="16" t="s">
        <v>497</v>
      </c>
      <c r="J245" s="13">
        <v>174511925206.29297</v>
      </c>
      <c r="K245" s="13">
        <v>214945398383.51563</v>
      </c>
      <c r="L245" s="13">
        <v>344157852640.34161</v>
      </c>
      <c r="M245" s="13">
        <v>76246914323.858765</v>
      </c>
      <c r="N245" s="13">
        <v>120562042838.15926</v>
      </c>
      <c r="O245" s="13">
        <v>218647462427.33609</v>
      </c>
      <c r="P245" s="13">
        <v>1654699426403.012</v>
      </c>
      <c r="Q245" s="13">
        <v>1552004060060.0464</v>
      </c>
      <c r="R245" s="13">
        <v>1017377056195.2914</v>
      </c>
      <c r="S245" s="13">
        <v>624762872091.81763</v>
      </c>
      <c r="T245" s="13">
        <v>471711108195.85327</v>
      </c>
      <c r="U245" s="13">
        <v>1080211253050.1621</v>
      </c>
      <c r="V245" s="13">
        <v>1735606950737.502</v>
      </c>
      <c r="W245" s="13">
        <v>5333682929108.1514</v>
      </c>
      <c r="X245" s="13">
        <v>6073022608786.2383</v>
      </c>
      <c r="Y245" s="13">
        <v>11241103994951.994</v>
      </c>
      <c r="Z245" s="13">
        <v>15044026161234.09</v>
      </c>
      <c r="AA245" s="13">
        <v>16257062208639.578</v>
      </c>
      <c r="AB245" s="13">
        <v>16757557304063.828</v>
      </c>
      <c r="AC245" s="13">
        <v>19435714939619.617</v>
      </c>
      <c r="AD245" s="13">
        <v>24826699693997.105</v>
      </c>
      <c r="AE245" s="13">
        <v>26817004092967.02</v>
      </c>
      <c r="AF245" s="40">
        <v>25839021308133.813</v>
      </c>
      <c r="AG245" s="17" t="s">
        <v>433</v>
      </c>
    </row>
    <row r="246" spans="1:33" x14ac:dyDescent="0.25">
      <c r="A246" s="21" t="s">
        <v>36</v>
      </c>
      <c r="B246" s="12" t="s">
        <v>423</v>
      </c>
      <c r="C246" s="12" t="s">
        <v>143</v>
      </c>
      <c r="D246" s="12" t="s">
        <v>424</v>
      </c>
      <c r="E246" s="12" t="s">
        <v>425</v>
      </c>
      <c r="F246" s="12" t="s">
        <v>432</v>
      </c>
      <c r="G246" s="12" t="s">
        <v>41</v>
      </c>
      <c r="H246" s="12" t="s">
        <v>52</v>
      </c>
      <c r="I246" s="16" t="s">
        <v>497</v>
      </c>
      <c r="J246" s="13">
        <v>343043255310472.5</v>
      </c>
      <c r="K246" s="13">
        <v>343349730199877</v>
      </c>
      <c r="L246" s="13">
        <v>353408337820676.69</v>
      </c>
      <c r="M246" s="13">
        <v>349943006055378.31</v>
      </c>
      <c r="N246" s="13">
        <v>374352075382627.5</v>
      </c>
      <c r="O246" s="13">
        <v>391672955759504.75</v>
      </c>
      <c r="P246" s="13">
        <v>394766505453891.25</v>
      </c>
      <c r="Q246" s="13">
        <v>407214305649572.25</v>
      </c>
      <c r="R246" s="13">
        <v>373892484265406.88</v>
      </c>
      <c r="S246" s="13">
        <v>341267885391243.56</v>
      </c>
      <c r="T246" s="13">
        <v>342604399339187.69</v>
      </c>
      <c r="U246" s="13">
        <v>345969758022875</v>
      </c>
      <c r="V246" s="13">
        <v>341166413198997</v>
      </c>
      <c r="W246" s="13">
        <v>344675353870125.13</v>
      </c>
      <c r="X246" s="13">
        <v>348117115525440.69</v>
      </c>
      <c r="Y246" s="13">
        <v>341256796988712.19</v>
      </c>
      <c r="Z246" s="13">
        <v>351163954799454.94</v>
      </c>
      <c r="AA246" s="13">
        <v>359497985000727.44</v>
      </c>
      <c r="AB246" s="13">
        <v>349404724759372.56</v>
      </c>
      <c r="AC246" s="13">
        <v>324230345311826.31</v>
      </c>
      <c r="AD246" s="13">
        <v>307950272589458.75</v>
      </c>
      <c r="AE246" s="13">
        <v>292023793621333.31</v>
      </c>
      <c r="AF246" s="40">
        <v>240847906567383.22</v>
      </c>
      <c r="AG246" s="17" t="s">
        <v>434</v>
      </c>
    </row>
    <row r="247" spans="1:33" x14ac:dyDescent="0.25">
      <c r="A247" s="21" t="s">
        <v>47</v>
      </c>
      <c r="B247" s="12" t="s">
        <v>423</v>
      </c>
      <c r="C247" s="12" t="s">
        <v>143</v>
      </c>
      <c r="D247" s="12" t="s">
        <v>424</v>
      </c>
      <c r="E247" s="12" t="s">
        <v>425</v>
      </c>
      <c r="F247" s="12" t="s">
        <v>432</v>
      </c>
      <c r="G247" s="12" t="s">
        <v>41</v>
      </c>
      <c r="H247" s="12" t="s">
        <v>54</v>
      </c>
      <c r="I247" s="16" t="s">
        <v>497</v>
      </c>
      <c r="J247" s="13">
        <v>370717811713.24951</v>
      </c>
      <c r="K247" s="13">
        <v>497089437799.82056</v>
      </c>
      <c r="L247" s="13">
        <v>614393236970.77637</v>
      </c>
      <c r="M247" s="13">
        <v>3777393697848.9683</v>
      </c>
      <c r="N247" s="13">
        <v>5760377177528.0732</v>
      </c>
      <c r="O247" s="13">
        <v>5928549555187.9922</v>
      </c>
      <c r="P247" s="13">
        <v>5998207516950.7529</v>
      </c>
      <c r="Q247" s="13">
        <v>5859445854956.9404</v>
      </c>
      <c r="R247" s="13">
        <v>6010018613380.1426</v>
      </c>
      <c r="S247" s="13">
        <v>5622916059705.9482</v>
      </c>
      <c r="T247" s="13">
        <v>8280035482481.7383</v>
      </c>
      <c r="U247" s="13">
        <v>8512077219785.1865</v>
      </c>
      <c r="V247" s="13">
        <v>7505171610734.6406</v>
      </c>
      <c r="W247" s="13">
        <v>7610914488534</v>
      </c>
      <c r="X247" s="13">
        <v>7988402753505.8789</v>
      </c>
      <c r="Y247" s="13">
        <v>7425295531587.0332</v>
      </c>
      <c r="Z247" s="13">
        <v>7899318507627.6709</v>
      </c>
      <c r="AA247" s="13">
        <v>8204445665157.583</v>
      </c>
      <c r="AB247" s="13">
        <v>8319550981439.8809</v>
      </c>
      <c r="AC247" s="13">
        <v>8335119136414.5996</v>
      </c>
      <c r="AD247" s="13">
        <v>6694125849217.4229</v>
      </c>
      <c r="AE247" s="13">
        <v>7325294178484.0361</v>
      </c>
      <c r="AF247" s="40">
        <v>7346014693611.9521</v>
      </c>
      <c r="AG247" s="17" t="s">
        <v>435</v>
      </c>
    </row>
    <row r="248" spans="1:33" x14ac:dyDescent="0.25">
      <c r="A248" s="21" t="s">
        <v>36</v>
      </c>
      <c r="B248" s="12" t="s">
        <v>423</v>
      </c>
      <c r="C248" s="12" t="s">
        <v>143</v>
      </c>
      <c r="D248" s="12" t="s">
        <v>424</v>
      </c>
      <c r="E248" s="12" t="s">
        <v>425</v>
      </c>
      <c r="F248" s="12" t="s">
        <v>432</v>
      </c>
      <c r="G248" s="12" t="s">
        <v>41</v>
      </c>
      <c r="H248" s="12" t="s">
        <v>56</v>
      </c>
      <c r="I248" s="16" t="s">
        <v>497</v>
      </c>
      <c r="J248" s="13">
        <v>141558193530509.91</v>
      </c>
      <c r="K248" s="13">
        <v>140892814589096.09</v>
      </c>
      <c r="L248" s="13">
        <v>148533546338707.25</v>
      </c>
      <c r="M248" s="13">
        <v>152048674355599.09</v>
      </c>
      <c r="N248" s="13">
        <v>151030991218623.72</v>
      </c>
      <c r="O248" s="13">
        <v>145954005601041.03</v>
      </c>
      <c r="P248" s="13">
        <v>147397477602104.94</v>
      </c>
      <c r="Q248" s="13">
        <v>143728390419131.44</v>
      </c>
      <c r="R248" s="13">
        <v>133022521312516.78</v>
      </c>
      <c r="S248" s="13">
        <v>122344788299056.69</v>
      </c>
      <c r="T248" s="13">
        <v>113461422681335.44</v>
      </c>
      <c r="U248" s="13">
        <v>106522600032934.36</v>
      </c>
      <c r="V248" s="13">
        <v>101927392887199.36</v>
      </c>
      <c r="W248" s="13">
        <v>98526464744884.594</v>
      </c>
      <c r="X248" s="13">
        <v>95787201699295.703</v>
      </c>
      <c r="Y248" s="13">
        <v>95797945801368.484</v>
      </c>
      <c r="Z248" s="13">
        <v>103224477845587.89</v>
      </c>
      <c r="AA248" s="13">
        <v>107983799129179.14</v>
      </c>
      <c r="AB248" s="13">
        <v>107761031985579.03</v>
      </c>
      <c r="AC248" s="13">
        <v>110522054136845.72</v>
      </c>
      <c r="AD248" s="13">
        <v>88462824074146.078</v>
      </c>
      <c r="AE248" s="13">
        <v>97140343284378.641</v>
      </c>
      <c r="AF248" s="40">
        <v>94826477033168.25</v>
      </c>
      <c r="AG248" s="17" t="s">
        <v>436</v>
      </c>
    </row>
    <row r="249" spans="1:33" x14ac:dyDescent="0.25">
      <c r="A249" s="21" t="s">
        <v>47</v>
      </c>
      <c r="B249" s="12" t="s">
        <v>423</v>
      </c>
      <c r="C249" s="12" t="s">
        <v>143</v>
      </c>
      <c r="D249" s="12" t="s">
        <v>424</v>
      </c>
      <c r="E249" s="12" t="s">
        <v>425</v>
      </c>
      <c r="F249" s="12" t="s">
        <v>432</v>
      </c>
      <c r="G249" s="12" t="s">
        <v>41</v>
      </c>
      <c r="H249" s="12" t="s">
        <v>61</v>
      </c>
      <c r="I249" s="16" t="s">
        <v>497</v>
      </c>
      <c r="J249" s="13"/>
      <c r="K249" s="13"/>
      <c r="L249" s="13"/>
      <c r="M249" s="13"/>
      <c r="N249" s="13"/>
      <c r="O249" s="13"/>
      <c r="P249" s="13"/>
      <c r="Q249" s="13"/>
      <c r="R249" s="13"/>
      <c r="S249" s="13"/>
      <c r="T249" s="13">
        <v>185613484994.60236</v>
      </c>
      <c r="U249" s="13">
        <v>167523962924.26535</v>
      </c>
      <c r="V249" s="13">
        <v>825716377476.15125</v>
      </c>
      <c r="W249" s="13">
        <v>11225889444361.563</v>
      </c>
      <c r="X249" s="13">
        <v>11060932646627.656</v>
      </c>
      <c r="Y249" s="13">
        <v>15828943892321.66</v>
      </c>
      <c r="Z249" s="13">
        <v>25386284140828.238</v>
      </c>
      <c r="AA249" s="13">
        <v>34634218928787.652</v>
      </c>
      <c r="AB249" s="13">
        <v>37575087144312.523</v>
      </c>
      <c r="AC249" s="13">
        <v>61197543681223.547</v>
      </c>
      <c r="AD249" s="13">
        <v>59168421891264.508</v>
      </c>
      <c r="AE249" s="13">
        <v>93792222069553.813</v>
      </c>
      <c r="AF249" s="40">
        <v>136608802184879.25</v>
      </c>
      <c r="AG249" s="17" t="s">
        <v>437</v>
      </c>
    </row>
    <row r="250" spans="1:33" x14ac:dyDescent="0.25">
      <c r="A250" s="21" t="s">
        <v>47</v>
      </c>
      <c r="B250" s="12" t="s">
        <v>423</v>
      </c>
      <c r="C250" s="12" t="s">
        <v>143</v>
      </c>
      <c r="D250" s="12" t="s">
        <v>424</v>
      </c>
      <c r="E250" s="12" t="s">
        <v>425</v>
      </c>
      <c r="F250" s="12" t="s">
        <v>438</v>
      </c>
      <c r="G250" s="12" t="s">
        <v>41</v>
      </c>
      <c r="H250" s="12" t="s">
        <v>49</v>
      </c>
      <c r="I250" s="16" t="s">
        <v>497</v>
      </c>
      <c r="J250" s="13">
        <v>310069472.47472191</v>
      </c>
      <c r="K250" s="13">
        <v>432493797.47788793</v>
      </c>
      <c r="L250" s="13">
        <v>783855773.72290874</v>
      </c>
      <c r="M250" s="13">
        <v>209709629.72283384</v>
      </c>
      <c r="N250" s="13">
        <v>357178114.09641719</v>
      </c>
      <c r="O250" s="13">
        <v>701302800.50326633</v>
      </c>
      <c r="P250" s="13">
        <v>5828975013.753643</v>
      </c>
      <c r="Q250" s="13">
        <v>5721429037.5305748</v>
      </c>
      <c r="R250" s="13">
        <v>4021233013.3397303</v>
      </c>
      <c r="S250" s="13">
        <v>2653446294.9042349</v>
      </c>
      <c r="T250" s="13">
        <v>1967817758.5900884</v>
      </c>
      <c r="U250" s="13">
        <v>4288997389.2408199</v>
      </c>
      <c r="V250" s="13">
        <v>6787558347.4606714</v>
      </c>
      <c r="W250" s="13">
        <v>19728541446.832756</v>
      </c>
      <c r="X250" s="13">
        <v>22131014306.392147</v>
      </c>
      <c r="Y250" s="13">
        <v>43454838055.92672</v>
      </c>
      <c r="Z250" s="13">
        <v>57207168424.342384</v>
      </c>
      <c r="AA250" s="13">
        <v>60630930226.291527</v>
      </c>
      <c r="AB250" s="13">
        <v>66698534417.190071</v>
      </c>
      <c r="AC250" s="13">
        <v>74958068513.287399</v>
      </c>
      <c r="AD250" s="13">
        <v>83888556592.733383</v>
      </c>
      <c r="AE250" s="13">
        <v>101295197886.228</v>
      </c>
      <c r="AF250" s="40">
        <v>97090569346.413605</v>
      </c>
      <c r="AG250" s="17" t="s">
        <v>439</v>
      </c>
    </row>
    <row r="251" spans="1:33" x14ac:dyDescent="0.25">
      <c r="A251" s="21" t="s">
        <v>36</v>
      </c>
      <c r="B251" s="12" t="s">
        <v>423</v>
      </c>
      <c r="C251" s="12" t="s">
        <v>143</v>
      </c>
      <c r="D251" s="12" t="s">
        <v>424</v>
      </c>
      <c r="E251" s="12" t="s">
        <v>425</v>
      </c>
      <c r="F251" s="12" t="s">
        <v>438</v>
      </c>
      <c r="G251" s="12" t="s">
        <v>41</v>
      </c>
      <c r="H251" s="12" t="s">
        <v>52</v>
      </c>
      <c r="I251" s="16" t="s">
        <v>497</v>
      </c>
      <c r="J251" s="13">
        <v>609512737220.63037</v>
      </c>
      <c r="K251" s="13">
        <v>690857444699.50659</v>
      </c>
      <c r="L251" s="13">
        <v>804924728456.07727</v>
      </c>
      <c r="M251" s="13">
        <v>962483778848.54443</v>
      </c>
      <c r="N251" s="13">
        <v>1109058582167.0056</v>
      </c>
      <c r="O251" s="13">
        <v>1256274999518.0872</v>
      </c>
      <c r="P251" s="13">
        <v>1390635700865.4275</v>
      </c>
      <c r="Q251" s="13">
        <v>1501186635266.3879</v>
      </c>
      <c r="R251" s="13">
        <v>1477828492408.0815</v>
      </c>
      <c r="S251" s="13">
        <v>1449407521655.8596</v>
      </c>
      <c r="T251" s="13">
        <v>1429228630568.5742</v>
      </c>
      <c r="U251" s="13">
        <v>1373678884316.791</v>
      </c>
      <c r="V251" s="13">
        <v>1334223128570.7151</v>
      </c>
      <c r="W251" s="13">
        <v>1274905556799.8552</v>
      </c>
      <c r="X251" s="13">
        <v>1268591500523.5366</v>
      </c>
      <c r="Y251" s="13">
        <v>1319199507031.3445</v>
      </c>
      <c r="Z251" s="13">
        <v>1335353667393.6912</v>
      </c>
      <c r="AA251" s="13">
        <v>1340752527445.4551</v>
      </c>
      <c r="AB251" s="13">
        <v>1390702871368.9827</v>
      </c>
      <c r="AC251" s="13">
        <v>1250464956574.752</v>
      </c>
      <c r="AD251" s="13">
        <v>1040553282888.213</v>
      </c>
      <c r="AE251" s="13">
        <v>1103054161449.665</v>
      </c>
      <c r="AF251" s="40">
        <v>904990173414.89038</v>
      </c>
      <c r="AG251" s="17" t="s">
        <v>440</v>
      </c>
    </row>
    <row r="252" spans="1:33" x14ac:dyDescent="0.25">
      <c r="A252" s="21" t="s">
        <v>47</v>
      </c>
      <c r="B252" s="12" t="s">
        <v>423</v>
      </c>
      <c r="C252" s="12" t="s">
        <v>143</v>
      </c>
      <c r="D252" s="12" t="s">
        <v>424</v>
      </c>
      <c r="E252" s="12" t="s">
        <v>425</v>
      </c>
      <c r="F252" s="12" t="s">
        <v>438</v>
      </c>
      <c r="G252" s="12" t="s">
        <v>41</v>
      </c>
      <c r="H252" s="12" t="s">
        <v>54</v>
      </c>
      <c r="I252" s="16" t="s">
        <v>497</v>
      </c>
      <c r="J252" s="13">
        <v>52001526727.868668</v>
      </c>
      <c r="K252" s="13">
        <v>65045751726.175987</v>
      </c>
      <c r="L252" s="13">
        <v>73393542964.124191</v>
      </c>
      <c r="M252" s="13">
        <v>414041246485.81787</v>
      </c>
      <c r="N252" s="13">
        <v>598740642332.8656</v>
      </c>
      <c r="O252" s="13">
        <v>613837795433.49182</v>
      </c>
      <c r="P252" s="13">
        <v>582128941301.27039</v>
      </c>
      <c r="Q252" s="13">
        <v>552004633964.92822</v>
      </c>
      <c r="R252" s="13">
        <v>548261991914.70514</v>
      </c>
      <c r="S252" s="13">
        <v>532237585298.54242</v>
      </c>
      <c r="T252" s="13">
        <v>780076183480.44409</v>
      </c>
      <c r="U252" s="13">
        <v>787078099339.08508</v>
      </c>
      <c r="V252" s="13">
        <v>690526295980.46667</v>
      </c>
      <c r="W252" s="13">
        <v>683063118786.28613</v>
      </c>
      <c r="X252" s="13">
        <v>714974244731.05688</v>
      </c>
      <c r="Y252" s="13">
        <v>648781223639.96765</v>
      </c>
      <c r="Z252" s="13">
        <v>634397380617.41101</v>
      </c>
      <c r="AA252" s="13">
        <v>619974527803.88562</v>
      </c>
      <c r="AB252" s="13">
        <v>630178949777.20459</v>
      </c>
      <c r="AC252" s="13">
        <v>599439919755.31799</v>
      </c>
      <c r="AD252" s="13">
        <v>466977481595.43457</v>
      </c>
      <c r="AE252" s="13">
        <v>499443825964.46887</v>
      </c>
      <c r="AF252" s="40">
        <v>487089760845.6814</v>
      </c>
      <c r="AG252" s="17" t="s">
        <v>441</v>
      </c>
    </row>
    <row r="253" spans="1:33" x14ac:dyDescent="0.25">
      <c r="A253" s="21" t="s">
        <v>36</v>
      </c>
      <c r="B253" s="12" t="s">
        <v>423</v>
      </c>
      <c r="C253" s="12" t="s">
        <v>143</v>
      </c>
      <c r="D253" s="12" t="s">
        <v>424</v>
      </c>
      <c r="E253" s="12" t="s">
        <v>425</v>
      </c>
      <c r="F253" s="12" t="s">
        <v>438</v>
      </c>
      <c r="G253" s="12" t="s">
        <v>41</v>
      </c>
      <c r="H253" s="12" t="s">
        <v>56</v>
      </c>
      <c r="I253" s="16" t="s">
        <v>497</v>
      </c>
      <c r="J253" s="13">
        <v>19856726469133.195</v>
      </c>
      <c r="K253" s="13">
        <v>18436277942914.285</v>
      </c>
      <c r="L253" s="13">
        <v>17743364605659.168</v>
      </c>
      <c r="M253" s="13">
        <v>16666100410067.863</v>
      </c>
      <c r="N253" s="13">
        <v>15698345769297.92</v>
      </c>
      <c r="O253" s="13">
        <v>15111973712765.84</v>
      </c>
      <c r="P253" s="13">
        <v>14304996508458.666</v>
      </c>
      <c r="Q253" s="13">
        <v>13540314136798.863</v>
      </c>
      <c r="R253" s="13">
        <v>12134936211669.891</v>
      </c>
      <c r="S253" s="13">
        <v>11580556068545.793</v>
      </c>
      <c r="T253" s="13">
        <v>10689393030353.219</v>
      </c>
      <c r="U253" s="13">
        <v>9849723329071.8887</v>
      </c>
      <c r="V253" s="13">
        <v>9378006089650.7695</v>
      </c>
      <c r="W253" s="13">
        <v>8842537173820.1074</v>
      </c>
      <c r="X253" s="13">
        <v>8573100819159.2617</v>
      </c>
      <c r="Y253" s="13">
        <v>8370294250890.6748</v>
      </c>
      <c r="Z253" s="13">
        <v>8289998472350.1836</v>
      </c>
      <c r="AA253" s="13">
        <v>8159869369345.9424</v>
      </c>
      <c r="AB253" s="13">
        <v>8162547968643.7168</v>
      </c>
      <c r="AC253" s="13">
        <v>7948456426200.7783</v>
      </c>
      <c r="AD253" s="13">
        <v>6171103999455.5947</v>
      </c>
      <c r="AE253" s="13">
        <v>6623098475410.627</v>
      </c>
      <c r="AF253" s="40">
        <v>6287627774565.9961</v>
      </c>
      <c r="AG253" s="17" t="s">
        <v>442</v>
      </c>
    </row>
    <row r="254" spans="1:33" x14ac:dyDescent="0.25">
      <c r="A254" s="21" t="s">
        <v>47</v>
      </c>
      <c r="B254" s="12" t="s">
        <v>423</v>
      </c>
      <c r="C254" s="12" t="s">
        <v>143</v>
      </c>
      <c r="D254" s="12" t="s">
        <v>424</v>
      </c>
      <c r="E254" s="12" t="s">
        <v>425</v>
      </c>
      <c r="F254" s="12" t="s">
        <v>438</v>
      </c>
      <c r="G254" s="12" t="s">
        <v>41</v>
      </c>
      <c r="H254" s="12" t="s">
        <v>61</v>
      </c>
      <c r="I254" s="16" t="s">
        <v>497</v>
      </c>
      <c r="J254" s="13"/>
      <c r="K254" s="13"/>
      <c r="L254" s="13"/>
      <c r="M254" s="13"/>
      <c r="N254" s="13"/>
      <c r="O254" s="13"/>
      <c r="P254" s="13"/>
      <c r="Q254" s="13"/>
      <c r="R254" s="13"/>
      <c r="S254" s="13"/>
      <c r="T254" s="13">
        <v>774316113.52794576</v>
      </c>
      <c r="U254" s="13">
        <v>665156780.75803602</v>
      </c>
      <c r="V254" s="13">
        <v>3229186244.1503282</v>
      </c>
      <c r="W254" s="13">
        <v>41522982922.736588</v>
      </c>
      <c r="X254" s="13">
        <v>40307714035.248848</v>
      </c>
      <c r="Y254" s="13">
        <v>61190092516.364586</v>
      </c>
      <c r="Z254" s="13">
        <v>96535157340.7155</v>
      </c>
      <c r="AA254" s="13">
        <v>129168781195.74803</v>
      </c>
      <c r="AB254" s="13">
        <v>149556596922.15836</v>
      </c>
      <c r="AC254" s="13">
        <v>236021658392.9704</v>
      </c>
      <c r="AD254" s="13">
        <v>199928043981.1424</v>
      </c>
      <c r="AE254" s="13">
        <v>354279011249.28912</v>
      </c>
      <c r="AF254" s="40">
        <v>513309936304.9928</v>
      </c>
      <c r="AG254" s="17" t="s">
        <v>443</v>
      </c>
    </row>
    <row r="255" spans="1:33" x14ac:dyDescent="0.25">
      <c r="A255" s="21" t="s">
        <v>47</v>
      </c>
      <c r="B255" s="12" t="s">
        <v>444</v>
      </c>
      <c r="C255" s="12" t="s">
        <v>143</v>
      </c>
      <c r="D255" s="12" t="s">
        <v>424</v>
      </c>
      <c r="E255" s="12" t="s">
        <v>445</v>
      </c>
      <c r="F255" s="12" t="s">
        <v>446</v>
      </c>
      <c r="G255" s="12" t="s">
        <v>41</v>
      </c>
      <c r="H255" s="12" t="s">
        <v>49</v>
      </c>
      <c r="I255" s="16" t="s">
        <v>497</v>
      </c>
      <c r="J255" s="13">
        <v>584351794.95205617</v>
      </c>
      <c r="K255" s="13">
        <v>619851238.80722809</v>
      </c>
      <c r="L255" s="13">
        <v>949397607.23199594</v>
      </c>
      <c r="M255" s="13">
        <v>189837463.99638918</v>
      </c>
      <c r="N255" s="13">
        <v>276786950.03693163</v>
      </c>
      <c r="O255" s="13">
        <v>378272036.82466924</v>
      </c>
      <c r="P255" s="13">
        <v>2496922278.3297954</v>
      </c>
      <c r="Q255" s="13">
        <v>2066260391.1663749</v>
      </c>
      <c r="R255" s="13">
        <v>1342627874.2840219</v>
      </c>
      <c r="S255" s="13">
        <v>1113394051.1896985</v>
      </c>
      <c r="T255" s="13">
        <v>1070321603.3488438</v>
      </c>
      <c r="U255" s="13">
        <v>3366924348.7776732</v>
      </c>
      <c r="V255" s="13">
        <v>8783197132.3635635</v>
      </c>
      <c r="W255" s="13">
        <v>31751844022.641064</v>
      </c>
      <c r="X255" s="13">
        <v>47226504058.091003</v>
      </c>
      <c r="Y255" s="13">
        <v>150706968800.87305</v>
      </c>
      <c r="Z255" s="13">
        <v>228541821174.26163</v>
      </c>
      <c r="AA255" s="13">
        <v>222131611359.41385</v>
      </c>
      <c r="AB255" s="13">
        <v>246908155011.18112</v>
      </c>
      <c r="AC255" s="13">
        <v>315190596373.07275</v>
      </c>
      <c r="AD255" s="13">
        <v>354885118071.92688</v>
      </c>
      <c r="AE255" s="13">
        <v>429926067209.82544</v>
      </c>
      <c r="AF255" s="40">
        <v>410938447491.99237</v>
      </c>
      <c r="AG255" s="17" t="s">
        <v>447</v>
      </c>
    </row>
    <row r="256" spans="1:33" x14ac:dyDescent="0.25">
      <c r="A256" s="21" t="s">
        <v>36</v>
      </c>
      <c r="B256" s="12" t="s">
        <v>444</v>
      </c>
      <c r="C256" s="12" t="s">
        <v>143</v>
      </c>
      <c r="D256" s="12" t="s">
        <v>424</v>
      </c>
      <c r="E256" s="12" t="s">
        <v>445</v>
      </c>
      <c r="F256" s="12" t="s">
        <v>446</v>
      </c>
      <c r="G256" s="12" t="s">
        <v>41</v>
      </c>
      <c r="H256" s="12" t="s">
        <v>52</v>
      </c>
      <c r="I256" s="16" t="s">
        <v>497</v>
      </c>
      <c r="J256" s="13">
        <v>1148677614724.0767</v>
      </c>
      <c r="K256" s="13">
        <v>990138692007.66785</v>
      </c>
      <c r="L256" s="13">
        <v>974916096577.99695</v>
      </c>
      <c r="M256" s="13">
        <v>871278443225.32092</v>
      </c>
      <c r="N256" s="13">
        <v>859439395235.24231</v>
      </c>
      <c r="O256" s="13">
        <v>677615578518.43188</v>
      </c>
      <c r="P256" s="13">
        <v>595698086599.89722</v>
      </c>
      <c r="Q256" s="13">
        <v>542144709626.25909</v>
      </c>
      <c r="R256" s="13">
        <v>493424211115.36621</v>
      </c>
      <c r="S256" s="13">
        <v>608175758243.29248</v>
      </c>
      <c r="T256" s="13">
        <v>777375990609.1405</v>
      </c>
      <c r="U256" s="13">
        <v>1078357588794.5736</v>
      </c>
      <c r="V256" s="13">
        <v>1726503722974.1982</v>
      </c>
      <c r="W256" s="13">
        <v>2051880139857.2808</v>
      </c>
      <c r="X256" s="13">
        <v>2707112327437.7124</v>
      </c>
      <c r="Y256" s="13">
        <v>4575153604126.3486</v>
      </c>
      <c r="Z256" s="13">
        <v>5334718837928.4219</v>
      </c>
      <c r="AA256" s="13">
        <v>4912072406676.0195</v>
      </c>
      <c r="AB256" s="13">
        <v>5148177289634.2666</v>
      </c>
      <c r="AC256" s="13">
        <v>5258070321496.5918</v>
      </c>
      <c r="AD256" s="13">
        <v>4401993426239.2852</v>
      </c>
      <c r="AE256" s="13">
        <v>4681680350574.2725</v>
      </c>
      <c r="AF256" s="40">
        <v>3830395262507.144</v>
      </c>
      <c r="AG256" s="17" t="s">
        <v>448</v>
      </c>
    </row>
    <row r="257" spans="1:33" x14ac:dyDescent="0.25">
      <c r="A257" s="21" t="s">
        <v>47</v>
      </c>
      <c r="B257" s="12" t="s">
        <v>444</v>
      </c>
      <c r="C257" s="12" t="s">
        <v>143</v>
      </c>
      <c r="D257" s="12" t="s">
        <v>424</v>
      </c>
      <c r="E257" s="12" t="s">
        <v>445</v>
      </c>
      <c r="F257" s="12" t="s">
        <v>446</v>
      </c>
      <c r="G257" s="12" t="s">
        <v>41</v>
      </c>
      <c r="H257" s="12" t="s">
        <v>54</v>
      </c>
      <c r="I257" s="16" t="s">
        <v>497</v>
      </c>
      <c r="J257" s="13">
        <v>1956879061526.5129</v>
      </c>
      <c r="K257" s="13">
        <v>2737953152632.3955</v>
      </c>
      <c r="L257" s="13">
        <v>3399479982404.707</v>
      </c>
      <c r="M257" s="13">
        <v>20841037298175.922</v>
      </c>
      <c r="N257" s="13">
        <v>32439511602688.973</v>
      </c>
      <c r="O257" s="13">
        <v>35301558020770.422</v>
      </c>
      <c r="P257" s="13">
        <v>35269617600459.086</v>
      </c>
      <c r="Q257" s="13">
        <v>35142528967998.152</v>
      </c>
      <c r="R257" s="13">
        <v>37327713703682.305</v>
      </c>
      <c r="S257" s="13">
        <v>37296872261239.555</v>
      </c>
      <c r="T257" s="13">
        <v>57417401077521.453</v>
      </c>
      <c r="U257" s="13">
        <v>61236752436830.25</v>
      </c>
      <c r="V257" s="13">
        <v>56348392489276.133</v>
      </c>
      <c r="W257" s="13">
        <v>58632081102196.688</v>
      </c>
      <c r="X257" s="13">
        <v>63812365439747.008</v>
      </c>
      <c r="Y257" s="13">
        <v>60964318344021.836</v>
      </c>
      <c r="Z257" s="13">
        <v>59919228656980.016</v>
      </c>
      <c r="AA257" s="13">
        <v>62556542671549.016</v>
      </c>
      <c r="AB257" s="13">
        <v>63995569806242.352</v>
      </c>
      <c r="AC257" s="13">
        <v>62960258587545.297</v>
      </c>
      <c r="AD257" s="13">
        <v>51615719388464.703</v>
      </c>
      <c r="AE257" s="13">
        <v>57374309091847.586</v>
      </c>
      <c r="AF257" s="40">
        <v>58398307199330.289</v>
      </c>
      <c r="AG257" s="17" t="s">
        <v>449</v>
      </c>
    </row>
    <row r="258" spans="1:33" x14ac:dyDescent="0.25">
      <c r="A258" s="21" t="s">
        <v>36</v>
      </c>
      <c r="B258" s="12" t="s">
        <v>444</v>
      </c>
      <c r="C258" s="12" t="s">
        <v>143</v>
      </c>
      <c r="D258" s="12" t="s">
        <v>424</v>
      </c>
      <c r="E258" s="12" t="s">
        <v>445</v>
      </c>
      <c r="F258" s="12" t="s">
        <v>446</v>
      </c>
      <c r="G258" s="12" t="s">
        <v>41</v>
      </c>
      <c r="H258" s="12" t="s">
        <v>56</v>
      </c>
      <c r="I258" s="16" t="s">
        <v>497</v>
      </c>
      <c r="J258" s="13">
        <v>747232143034017.38</v>
      </c>
      <c r="K258" s="13">
        <v>776033237790928.88</v>
      </c>
      <c r="L258" s="13">
        <v>821846314558365.75</v>
      </c>
      <c r="M258" s="13">
        <v>838899078798099.13</v>
      </c>
      <c r="N258" s="13">
        <v>850529651272697.75</v>
      </c>
      <c r="O258" s="13">
        <v>869083365016356.13</v>
      </c>
      <c r="P258" s="13">
        <v>866701036202438.63</v>
      </c>
      <c r="Q258" s="13">
        <v>862023346380968.5</v>
      </c>
      <c r="R258" s="13">
        <v>826191549663597.13</v>
      </c>
      <c r="S258" s="13">
        <v>811514504674455.5</v>
      </c>
      <c r="T258" s="13">
        <v>786791315895160.38</v>
      </c>
      <c r="U258" s="13">
        <v>766334458524673.5</v>
      </c>
      <c r="V258" s="13">
        <v>765264944988295.5</v>
      </c>
      <c r="W258" s="13">
        <v>759016762090506.13</v>
      </c>
      <c r="X258" s="13">
        <v>765160208854474.13</v>
      </c>
      <c r="Y258" s="13">
        <v>786535221351617.13</v>
      </c>
      <c r="Z258" s="13">
        <v>782995531203700.13</v>
      </c>
      <c r="AA258" s="13">
        <v>823345465830533.63</v>
      </c>
      <c r="AB258" s="13">
        <v>828918370740279.25</v>
      </c>
      <c r="AC258" s="13">
        <v>834840749627932.38</v>
      </c>
      <c r="AD258" s="13">
        <v>682101353719850</v>
      </c>
      <c r="AE258" s="13">
        <v>760837714512036.5</v>
      </c>
      <c r="AF258" s="40">
        <v>753838096897458.25</v>
      </c>
      <c r="AG258" s="17" t="s">
        <v>450</v>
      </c>
    </row>
    <row r="259" spans="1:33" x14ac:dyDescent="0.25">
      <c r="A259" s="21" t="s">
        <v>47</v>
      </c>
      <c r="B259" s="12" t="s">
        <v>444</v>
      </c>
      <c r="C259" s="12" t="s">
        <v>143</v>
      </c>
      <c r="D259" s="12" t="s">
        <v>424</v>
      </c>
      <c r="E259" s="12" t="s">
        <v>445</v>
      </c>
      <c r="F259" s="12" t="s">
        <v>446</v>
      </c>
      <c r="G259" s="12" t="s">
        <v>41</v>
      </c>
      <c r="H259" s="12" t="s">
        <v>61</v>
      </c>
      <c r="I259" s="16" t="s">
        <v>497</v>
      </c>
      <c r="J259" s="13"/>
      <c r="K259" s="13"/>
      <c r="L259" s="13"/>
      <c r="M259" s="13"/>
      <c r="N259" s="13"/>
      <c r="O259" s="13"/>
      <c r="P259" s="13"/>
      <c r="Q259" s="13"/>
      <c r="R259" s="13"/>
      <c r="S259" s="13"/>
      <c r="T259" s="13">
        <v>421160577.75790954</v>
      </c>
      <c r="U259" s="13">
        <v>522157594.80450881</v>
      </c>
      <c r="V259" s="13">
        <v>4178612972.0858903</v>
      </c>
      <c r="W259" s="13">
        <v>66828623934.040657</v>
      </c>
      <c r="X259" s="13">
        <v>86014693863.725571</v>
      </c>
      <c r="Y259" s="13">
        <v>212215112893.01776</v>
      </c>
      <c r="Z259" s="13">
        <v>385656575454.68042</v>
      </c>
      <c r="AA259" s="13">
        <v>473231556851.50751</v>
      </c>
      <c r="AB259" s="13">
        <v>553636503987.16956</v>
      </c>
      <c r="AC259" s="13">
        <v>992445626485.89294</v>
      </c>
      <c r="AD259" s="13">
        <v>845782671390.99976</v>
      </c>
      <c r="AE259" s="13">
        <v>1503662416183.51</v>
      </c>
      <c r="AF259" s="40">
        <v>2172598118719.1279</v>
      </c>
      <c r="AG259" s="17" t="s">
        <v>451</v>
      </c>
    </row>
    <row r="260" spans="1:33" x14ac:dyDescent="0.25">
      <c r="A260" s="21" t="s">
        <v>47</v>
      </c>
      <c r="B260" s="12" t="s">
        <v>452</v>
      </c>
      <c r="C260" s="12" t="s">
        <v>143</v>
      </c>
      <c r="D260" s="12" t="s">
        <v>424</v>
      </c>
      <c r="E260" s="12" t="s">
        <v>445</v>
      </c>
      <c r="F260" s="12" t="s">
        <v>453</v>
      </c>
      <c r="G260" s="12" t="s">
        <v>41</v>
      </c>
      <c r="H260" s="12" t="s">
        <v>54</v>
      </c>
      <c r="I260" s="16" t="s">
        <v>497</v>
      </c>
      <c r="J260" s="13">
        <v>6065350372.9641323</v>
      </c>
      <c r="K260" s="13">
        <v>10980686424.616951</v>
      </c>
      <c r="L260" s="13">
        <v>14644071960.714886</v>
      </c>
      <c r="M260" s="13">
        <v>91906121715.263748</v>
      </c>
      <c r="N260" s="13">
        <v>143377466794.71109</v>
      </c>
      <c r="O260" s="13">
        <v>167255917072.34116</v>
      </c>
      <c r="P260" s="13">
        <v>185216629734.66739</v>
      </c>
      <c r="Q260" s="13">
        <v>195447158991.10831</v>
      </c>
      <c r="R260" s="13">
        <v>218845855383.68555</v>
      </c>
      <c r="S260" s="13">
        <v>212860123472.63446</v>
      </c>
      <c r="T260" s="13">
        <v>314537924895.39685</v>
      </c>
      <c r="U260" s="13">
        <v>332942520642.72235</v>
      </c>
      <c r="V260" s="13">
        <v>307674651216.04431</v>
      </c>
      <c r="W260" s="13">
        <v>320539972569.02643</v>
      </c>
      <c r="X260" s="13">
        <v>345167053671.16772</v>
      </c>
      <c r="Y260" s="13">
        <v>338162278624.68237</v>
      </c>
      <c r="Z260" s="13">
        <v>352408281704.28894</v>
      </c>
      <c r="AA260" s="13">
        <v>325459029965.19995</v>
      </c>
      <c r="AB260" s="13">
        <v>318858278535.85535</v>
      </c>
      <c r="AC260" s="13">
        <v>306657249903.85223</v>
      </c>
      <c r="AD260" s="13">
        <v>251535733283.04718</v>
      </c>
      <c r="AE260" s="13">
        <v>276864830237.7066</v>
      </c>
      <c r="AF260" s="40">
        <v>283922712297.62714</v>
      </c>
      <c r="AG260" s="17" t="s">
        <v>454</v>
      </c>
    </row>
    <row r="261" spans="1:33" x14ac:dyDescent="0.25">
      <c r="A261" s="21" t="s">
        <v>36</v>
      </c>
      <c r="B261" s="12" t="s">
        <v>452</v>
      </c>
      <c r="C261" s="12" t="s">
        <v>143</v>
      </c>
      <c r="D261" s="12" t="s">
        <v>424</v>
      </c>
      <c r="E261" s="12" t="s">
        <v>445</v>
      </c>
      <c r="F261" s="12" t="s">
        <v>453</v>
      </c>
      <c r="G261" s="12" t="s">
        <v>41</v>
      </c>
      <c r="H261" s="12" t="s">
        <v>56</v>
      </c>
      <c r="I261" s="16" t="s">
        <v>497</v>
      </c>
      <c r="J261" s="13">
        <v>2316047448484.981</v>
      </c>
      <c r="K261" s="13">
        <v>3112316816330.3096</v>
      </c>
      <c r="L261" s="13">
        <v>3540299290872.0254</v>
      </c>
      <c r="M261" s="13">
        <v>3699430107041.2065</v>
      </c>
      <c r="N261" s="13">
        <v>3759205388997.2886</v>
      </c>
      <c r="O261" s="13">
        <v>4117646454657.9395</v>
      </c>
      <c r="P261" s="13">
        <v>4551437067774.4492</v>
      </c>
      <c r="Q261" s="13">
        <v>4794191510451.377</v>
      </c>
      <c r="R261" s="13">
        <v>4843816522817.6357</v>
      </c>
      <c r="S261" s="13">
        <v>4631462832993.5303</v>
      </c>
      <c r="T261" s="13">
        <v>4310116849302.4595</v>
      </c>
      <c r="U261" s="13">
        <v>4166539147218.4893</v>
      </c>
      <c r="V261" s="13">
        <v>4178515386786.748</v>
      </c>
      <c r="W261" s="13">
        <v>4149523733872.834</v>
      </c>
      <c r="X261" s="13">
        <v>4138823142766.7515</v>
      </c>
      <c r="Y261" s="13">
        <v>4362823203729.1919</v>
      </c>
      <c r="Z261" s="13">
        <v>4605101165658.7695</v>
      </c>
      <c r="AA261" s="13">
        <v>4283568195934.25</v>
      </c>
      <c r="AB261" s="13">
        <v>4130090341272.4966</v>
      </c>
      <c r="AC261" s="13">
        <v>4066215325856.6128</v>
      </c>
      <c r="AD261" s="13">
        <v>3324042873257.4316</v>
      </c>
      <c r="AE261" s="13">
        <v>3671490044953.7817</v>
      </c>
      <c r="AF261" s="40">
        <v>3665033583488.2261</v>
      </c>
      <c r="AG261" s="17" t="s">
        <v>455</v>
      </c>
    </row>
    <row r="262" spans="1:33" x14ac:dyDescent="0.25">
      <c r="A262" s="21" t="s">
        <v>47</v>
      </c>
      <c r="B262" s="12" t="s">
        <v>456</v>
      </c>
      <c r="C262" s="12" t="s">
        <v>143</v>
      </c>
      <c r="D262" s="12" t="s">
        <v>424</v>
      </c>
      <c r="E262" s="12" t="s">
        <v>445</v>
      </c>
      <c r="F262" s="12" t="s">
        <v>457</v>
      </c>
      <c r="G262" s="12" t="s">
        <v>41</v>
      </c>
      <c r="H262" s="12" t="s">
        <v>49</v>
      </c>
      <c r="I262" s="16" t="s">
        <v>497</v>
      </c>
      <c r="J262" s="13">
        <v>2295503616.5306587</v>
      </c>
      <c r="K262" s="13">
        <v>2445217830.0617013</v>
      </c>
      <c r="L262" s="13">
        <v>3588460329.3912725</v>
      </c>
      <c r="M262" s="13">
        <v>729599796.44911432</v>
      </c>
      <c r="N262" s="13">
        <v>985799538.04336917</v>
      </c>
      <c r="O262" s="13">
        <v>1471742254.9807453</v>
      </c>
      <c r="P262" s="13">
        <v>9846234096.4786701</v>
      </c>
      <c r="Q262" s="13">
        <v>8128490827.0043392</v>
      </c>
      <c r="R262" s="13">
        <v>5148483779.9024</v>
      </c>
      <c r="S262" s="13">
        <v>3642826458.1273599</v>
      </c>
      <c r="T262" s="13">
        <v>3076218322.5618653</v>
      </c>
      <c r="U262" s="13">
        <v>8232541842.4589167</v>
      </c>
      <c r="V262" s="13">
        <v>15519231655.569479</v>
      </c>
      <c r="W262" s="13">
        <v>53159462541.558426</v>
      </c>
      <c r="X262" s="13">
        <v>70794722998.878159</v>
      </c>
      <c r="Y262" s="13">
        <v>153203058954.33826</v>
      </c>
      <c r="Z262" s="13">
        <v>186215371298.72736</v>
      </c>
      <c r="AA262" s="13">
        <v>106418692224.76433</v>
      </c>
      <c r="AB262" s="13">
        <v>95789511523.023285</v>
      </c>
      <c r="AC262" s="13">
        <v>111133480211.0526</v>
      </c>
      <c r="AD262" s="13">
        <v>117452411846.26056</v>
      </c>
      <c r="AE262" s="13">
        <v>132450904913.3322</v>
      </c>
      <c r="AF262" s="40">
        <v>117543060748.46883</v>
      </c>
      <c r="AG262" s="17" t="s">
        <v>458</v>
      </c>
    </row>
    <row r="263" spans="1:33" x14ac:dyDescent="0.25">
      <c r="A263" s="21" t="s">
        <v>36</v>
      </c>
      <c r="B263" s="12" t="s">
        <v>456</v>
      </c>
      <c r="C263" s="12" t="s">
        <v>143</v>
      </c>
      <c r="D263" s="12" t="s">
        <v>424</v>
      </c>
      <c r="E263" s="12" t="s">
        <v>445</v>
      </c>
      <c r="F263" s="12" t="s">
        <v>457</v>
      </c>
      <c r="G263" s="12" t="s">
        <v>41</v>
      </c>
      <c r="H263" s="12" t="s">
        <v>52</v>
      </c>
      <c r="I263" s="16" t="s">
        <v>497</v>
      </c>
      <c r="J263" s="13">
        <v>4512339384605.2402</v>
      </c>
      <c r="K263" s="13">
        <v>3905944898311.4438</v>
      </c>
      <c r="L263" s="13">
        <v>3684913160098.4199</v>
      </c>
      <c r="M263" s="13">
        <v>3348572834073.397</v>
      </c>
      <c r="N263" s="13">
        <v>3060964249528.8462</v>
      </c>
      <c r="O263" s="13">
        <v>2636397572261.0464</v>
      </c>
      <c r="P263" s="13">
        <v>2349045007284.0864</v>
      </c>
      <c r="Q263" s="13">
        <v>2132750701676.2739</v>
      </c>
      <c r="R263" s="13">
        <v>1892100258154.7798</v>
      </c>
      <c r="S263" s="13">
        <v>1989842447023.156</v>
      </c>
      <c r="T263" s="13">
        <v>2234261420445.3374</v>
      </c>
      <c r="U263" s="13">
        <v>2636716198897.478</v>
      </c>
      <c r="V263" s="13">
        <v>3050598868185.6499</v>
      </c>
      <c r="W263" s="13">
        <v>3435291674925.4663</v>
      </c>
      <c r="X263" s="13">
        <v>4058087109561.6738</v>
      </c>
      <c r="Y263" s="13">
        <v>4650929767317.1816</v>
      </c>
      <c r="Z263" s="13">
        <v>4346717130698.3267</v>
      </c>
      <c r="AA263" s="13">
        <v>2353272991776.0952</v>
      </c>
      <c r="AB263" s="13">
        <v>1997266504970.8735</v>
      </c>
      <c r="AC263" s="13">
        <v>1853950151897.0007</v>
      </c>
      <c r="AD263" s="13">
        <v>1456879194180.24</v>
      </c>
      <c r="AE263" s="13">
        <v>1442324265129.7356</v>
      </c>
      <c r="AF263" s="40">
        <v>1095629736714.5182</v>
      </c>
      <c r="AG263" s="17" t="s">
        <v>459</v>
      </c>
    </row>
    <row r="264" spans="1:33" x14ac:dyDescent="0.25">
      <c r="A264" s="21" t="s">
        <v>47</v>
      </c>
      <c r="B264" s="12" t="s">
        <v>456</v>
      </c>
      <c r="C264" s="12" t="s">
        <v>143</v>
      </c>
      <c r="D264" s="12" t="s">
        <v>424</v>
      </c>
      <c r="E264" s="12" t="s">
        <v>445</v>
      </c>
      <c r="F264" s="12" t="s">
        <v>457</v>
      </c>
      <c r="G264" s="12" t="s">
        <v>41</v>
      </c>
      <c r="H264" s="12" t="s">
        <v>54</v>
      </c>
      <c r="I264" s="16" t="s">
        <v>497</v>
      </c>
      <c r="J264" s="13">
        <v>2413018041243.6084</v>
      </c>
      <c r="K264" s="13">
        <v>3193673512737.7505</v>
      </c>
      <c r="L264" s="13">
        <v>3833172414828.4688</v>
      </c>
      <c r="M264" s="13">
        <v>21602431411990.09</v>
      </c>
      <c r="N264" s="13">
        <v>32441862550712.102</v>
      </c>
      <c r="O264" s="13">
        <v>33873658720779.449</v>
      </c>
      <c r="P264" s="13">
        <v>33408885420192.875</v>
      </c>
      <c r="Q264" s="13">
        <v>33055458868012.125</v>
      </c>
      <c r="R264" s="13">
        <v>34888610774017.758</v>
      </c>
      <c r="S264" s="13">
        <v>35400532767197.727</v>
      </c>
      <c r="T264" s="13">
        <v>54668633432313.914</v>
      </c>
      <c r="U264" s="13">
        <v>58540822700350.891</v>
      </c>
      <c r="V264" s="13">
        <v>54615342101962.867</v>
      </c>
      <c r="W264" s="13">
        <v>57713928089179.555</v>
      </c>
      <c r="X264" s="13">
        <v>62580125884454.148</v>
      </c>
      <c r="Y264" s="13">
        <v>60936312432132.805</v>
      </c>
      <c r="Z264" s="13">
        <v>63311897770405.078</v>
      </c>
      <c r="AA264" s="13">
        <v>60360389060882.461</v>
      </c>
      <c r="AB264" s="13">
        <v>60186896141316.633</v>
      </c>
      <c r="AC264" s="13">
        <v>57746058381010.148</v>
      </c>
      <c r="AD264" s="13">
        <v>46562523286095.031</v>
      </c>
      <c r="AE264" s="13">
        <v>50980236725400</v>
      </c>
      <c r="AF264" s="40">
        <v>51144464107315.094</v>
      </c>
      <c r="AG264" s="17" t="s">
        <v>460</v>
      </c>
    </row>
    <row r="265" spans="1:33" x14ac:dyDescent="0.25">
      <c r="A265" s="21" t="s">
        <v>36</v>
      </c>
      <c r="B265" s="12" t="s">
        <v>456</v>
      </c>
      <c r="C265" s="12" t="s">
        <v>143</v>
      </c>
      <c r="D265" s="12" t="s">
        <v>424</v>
      </c>
      <c r="E265" s="12" t="s">
        <v>445</v>
      </c>
      <c r="F265" s="12" t="s">
        <v>457</v>
      </c>
      <c r="G265" s="12" t="s">
        <v>41</v>
      </c>
      <c r="H265" s="12" t="s">
        <v>56</v>
      </c>
      <c r="I265" s="16" t="s">
        <v>497</v>
      </c>
      <c r="J265" s="13">
        <v>921408316736582.88</v>
      </c>
      <c r="K265" s="13">
        <v>905200585391375.13</v>
      </c>
      <c r="L265" s="13">
        <v>926694270446958.13</v>
      </c>
      <c r="M265" s="13">
        <v>869546920915674.88</v>
      </c>
      <c r="N265" s="13">
        <v>850591290640970.88</v>
      </c>
      <c r="O265" s="13">
        <v>833930142379255.88</v>
      </c>
      <c r="P265" s="13">
        <v>820976171050768.75</v>
      </c>
      <c r="Q265" s="13">
        <v>810828876189027</v>
      </c>
      <c r="R265" s="13">
        <v>772205756554340.13</v>
      </c>
      <c r="S265" s="13">
        <v>770253484328756.13</v>
      </c>
      <c r="T265" s="13">
        <v>749124920828916.88</v>
      </c>
      <c r="U265" s="13">
        <v>732596812868877.38</v>
      </c>
      <c r="V265" s="13">
        <v>741728466825912.75</v>
      </c>
      <c r="W265" s="13">
        <v>747130888112585.88</v>
      </c>
      <c r="X265" s="13">
        <v>750384692087635.13</v>
      </c>
      <c r="Y265" s="13">
        <v>786173901210506</v>
      </c>
      <c r="Z265" s="13">
        <v>827329292071551.5</v>
      </c>
      <c r="AA265" s="13">
        <v>794440525749309.38</v>
      </c>
      <c r="AB265" s="13">
        <v>779585587571534.25</v>
      </c>
      <c r="AC265" s="13">
        <v>765701471823329.5</v>
      </c>
      <c r="AD265" s="13">
        <v>615323404233234.13</v>
      </c>
      <c r="AE265" s="13">
        <v>676046255011850.5</v>
      </c>
      <c r="AF265" s="40">
        <v>660201422584059.25</v>
      </c>
      <c r="AG265" s="17" t="s">
        <v>461</v>
      </c>
    </row>
    <row r="266" spans="1:33" x14ac:dyDescent="0.25">
      <c r="A266" s="21" t="s">
        <v>47</v>
      </c>
      <c r="B266" s="12" t="s">
        <v>456</v>
      </c>
      <c r="C266" s="12" t="s">
        <v>143</v>
      </c>
      <c r="D266" s="12" t="s">
        <v>424</v>
      </c>
      <c r="E266" s="12" t="s">
        <v>445</v>
      </c>
      <c r="F266" s="12" t="s">
        <v>457</v>
      </c>
      <c r="G266" s="12" t="s">
        <v>41</v>
      </c>
      <c r="H266" s="12" t="s">
        <v>61</v>
      </c>
      <c r="I266" s="16" t="s">
        <v>497</v>
      </c>
      <c r="J266" s="13"/>
      <c r="K266" s="13"/>
      <c r="L266" s="13"/>
      <c r="M266" s="13"/>
      <c r="N266" s="13"/>
      <c r="O266" s="13"/>
      <c r="P266" s="13"/>
      <c r="Q266" s="13"/>
      <c r="R266" s="13"/>
      <c r="S266" s="13"/>
      <c r="T266" s="13">
        <v>1210460371.8975492</v>
      </c>
      <c r="U266" s="13">
        <v>1276739184.5755072</v>
      </c>
      <c r="V266" s="13">
        <v>7383286716.1570511</v>
      </c>
      <c r="W266" s="13">
        <v>111885587753.33867</v>
      </c>
      <c r="X266" s="13">
        <v>128940021019.24591</v>
      </c>
      <c r="Y266" s="13">
        <v>215729934124.73309</v>
      </c>
      <c r="Z266" s="13">
        <v>314232126195.10187</v>
      </c>
      <c r="AA266" s="13">
        <v>226715518297.58231</v>
      </c>
      <c r="AB266" s="13">
        <v>214786628962.67538</v>
      </c>
      <c r="AC266" s="13">
        <v>349927750576.24872</v>
      </c>
      <c r="AD266" s="13">
        <v>279919358671.198</v>
      </c>
      <c r="AE266" s="13">
        <v>463245806424.83508</v>
      </c>
      <c r="AF266" s="40">
        <v>621440593376.42725</v>
      </c>
      <c r="AG266" s="17" t="s">
        <v>462</v>
      </c>
    </row>
    <row r="267" spans="1:33" x14ac:dyDescent="0.25">
      <c r="A267" s="21" t="s">
        <v>47</v>
      </c>
      <c r="B267" s="12" t="s">
        <v>423</v>
      </c>
      <c r="C267" s="12" t="s">
        <v>143</v>
      </c>
      <c r="D267" s="12" t="s">
        <v>424</v>
      </c>
      <c r="E267" s="12" t="s">
        <v>48</v>
      </c>
      <c r="F267" s="12" t="s">
        <v>40</v>
      </c>
      <c r="G267" s="12" t="s">
        <v>41</v>
      </c>
      <c r="H267" s="12" t="s">
        <v>68</v>
      </c>
      <c r="I267" s="16" t="s">
        <v>497</v>
      </c>
      <c r="J267" s="13"/>
      <c r="K267" s="13"/>
      <c r="L267" s="13"/>
      <c r="M267" s="13"/>
      <c r="N267" s="13"/>
      <c r="O267" s="13"/>
      <c r="P267" s="13"/>
      <c r="Q267" s="13"/>
      <c r="R267" s="13"/>
      <c r="S267" s="13"/>
      <c r="T267" s="13"/>
      <c r="U267" s="13">
        <v>222199812144.81631</v>
      </c>
      <c r="V267" s="13">
        <v>224838814672.73468</v>
      </c>
      <c r="W267" s="13">
        <v>179628751374.53061</v>
      </c>
      <c r="X267" s="13">
        <v>221601686215.87756</v>
      </c>
      <c r="Y267" s="13">
        <v>234337872056.0408</v>
      </c>
      <c r="Z267" s="13">
        <v>153060932341.46936</v>
      </c>
      <c r="AA267" s="13">
        <v>206160617775.46936</v>
      </c>
      <c r="AB267" s="13">
        <v>287111574431.18372</v>
      </c>
      <c r="AC267" s="13">
        <v>268224569144.59445</v>
      </c>
      <c r="AD267" s="13">
        <v>570050592327.81042</v>
      </c>
      <c r="AE267" s="13">
        <v>1428693403017.5073</v>
      </c>
      <c r="AF267" s="40">
        <v>4086932369090.1987</v>
      </c>
      <c r="AG267" s="17" t="s">
        <v>463</v>
      </c>
    </row>
    <row r="268" spans="1:33" x14ac:dyDescent="0.25">
      <c r="A268" s="21" t="s">
        <v>36</v>
      </c>
      <c r="B268" s="12" t="s">
        <v>464</v>
      </c>
      <c r="C268" s="12" t="s">
        <v>143</v>
      </c>
      <c r="D268" s="12" t="s">
        <v>424</v>
      </c>
      <c r="E268" s="12" t="s">
        <v>48</v>
      </c>
      <c r="F268" s="12" t="s">
        <v>40</v>
      </c>
      <c r="G268" s="12" t="s">
        <v>41</v>
      </c>
      <c r="H268" s="12" t="s">
        <v>42</v>
      </c>
      <c r="I268" s="16" t="s">
        <v>497</v>
      </c>
      <c r="J268" s="13">
        <v>1933699187222.8018</v>
      </c>
      <c r="K268" s="13">
        <v>2756013751296.8125</v>
      </c>
      <c r="L268" s="13">
        <v>2851891686389.043</v>
      </c>
      <c r="M268" s="13">
        <v>3487112248402.8301</v>
      </c>
      <c r="N268" s="13">
        <v>3915664961117.8042</v>
      </c>
      <c r="O268" s="13">
        <v>9628668893350.8379</v>
      </c>
      <c r="P268" s="13">
        <v>10114386279210.578</v>
      </c>
      <c r="Q268" s="13">
        <v>11337739359583.146</v>
      </c>
      <c r="R268" s="13">
        <v>12028624868051.547</v>
      </c>
      <c r="S268" s="13">
        <v>13147502871556.859</v>
      </c>
      <c r="T268" s="13">
        <v>13863801529857.215</v>
      </c>
      <c r="U268" s="13">
        <v>14941477527108.449</v>
      </c>
      <c r="V268" s="13">
        <v>13190688840882.047</v>
      </c>
      <c r="W268" s="13">
        <v>12557801067860.541</v>
      </c>
      <c r="X268" s="13">
        <v>14655867973856.354</v>
      </c>
      <c r="Y268" s="13">
        <v>17725287697275.586</v>
      </c>
      <c r="Z268" s="13">
        <v>18162117069531.711</v>
      </c>
      <c r="AA268" s="13">
        <v>23787094700679.664</v>
      </c>
      <c r="AB268" s="13">
        <v>23301096661267.777</v>
      </c>
      <c r="AC268" s="13">
        <v>25023277170382.938</v>
      </c>
      <c r="AD268" s="13">
        <v>21816160491805.586</v>
      </c>
      <c r="AE268" s="13">
        <v>24001902360088.828</v>
      </c>
      <c r="AF268" s="40">
        <v>27243543562626.324</v>
      </c>
      <c r="AG268" s="17" t="s">
        <v>465</v>
      </c>
    </row>
    <row r="269" spans="1:33" x14ac:dyDescent="0.25">
      <c r="A269" s="21" t="s">
        <v>47</v>
      </c>
      <c r="B269" s="12" t="s">
        <v>466</v>
      </c>
      <c r="C269" s="12" t="s">
        <v>143</v>
      </c>
      <c r="D269" s="12" t="s">
        <v>467</v>
      </c>
      <c r="E269" s="12" t="s">
        <v>48</v>
      </c>
      <c r="F269" s="12" t="s">
        <v>40</v>
      </c>
      <c r="G269" s="12" t="s">
        <v>41</v>
      </c>
      <c r="H269" s="12" t="s">
        <v>49</v>
      </c>
      <c r="I269" s="16" t="s">
        <v>497</v>
      </c>
      <c r="J269" s="13">
        <v>12853848293.361403</v>
      </c>
      <c r="K269" s="13">
        <v>15905325965.74264</v>
      </c>
      <c r="L269" s="13">
        <v>32737582048.398769</v>
      </c>
      <c r="M269" s="13">
        <v>8401601774.2391863</v>
      </c>
      <c r="N269" s="13">
        <v>12624449389.418957</v>
      </c>
      <c r="O269" s="13">
        <v>25112386068.120106</v>
      </c>
      <c r="P269" s="13">
        <v>198352309354.9881</v>
      </c>
      <c r="Q269" s="13">
        <v>161985576397.20587</v>
      </c>
      <c r="R269" s="13">
        <v>86918587058.781662</v>
      </c>
      <c r="S269" s="13">
        <v>47927362845.506836</v>
      </c>
      <c r="T269" s="13">
        <v>42687729407.734764</v>
      </c>
      <c r="U269" s="13">
        <v>110437194625.2972</v>
      </c>
      <c r="V269" s="13">
        <v>163069804834.60217</v>
      </c>
      <c r="W269" s="13">
        <v>445200696227.71814</v>
      </c>
      <c r="X269" s="13">
        <v>441489011294.25293</v>
      </c>
      <c r="Y269" s="13">
        <v>779055651327.7196</v>
      </c>
      <c r="Z269" s="13">
        <v>893968753801.54272</v>
      </c>
      <c r="AA269" s="13">
        <v>807033070243.13696</v>
      </c>
      <c r="AB269" s="13">
        <v>1221695447130.5139</v>
      </c>
      <c r="AC269" s="13">
        <v>1127264099527.1343</v>
      </c>
      <c r="AD269" s="13">
        <v>1490498924423.2935</v>
      </c>
      <c r="AE269" s="13">
        <v>1669469530449.6636</v>
      </c>
      <c r="AF269" s="40">
        <v>1649231652639.8108</v>
      </c>
      <c r="AG269" s="39" t="s">
        <v>468</v>
      </c>
    </row>
    <row r="270" spans="1:33" x14ac:dyDescent="0.25">
      <c r="A270" s="21" t="s">
        <v>36</v>
      </c>
      <c r="B270" s="12" t="s">
        <v>466</v>
      </c>
      <c r="C270" s="12" t="s">
        <v>143</v>
      </c>
      <c r="D270" s="12" t="s">
        <v>467</v>
      </c>
      <c r="E270" s="12" t="s">
        <v>48</v>
      </c>
      <c r="F270" s="12" t="s">
        <v>40</v>
      </c>
      <c r="G270" s="12" t="s">
        <v>41</v>
      </c>
      <c r="H270" s="12" t="s">
        <v>52</v>
      </c>
      <c r="I270" s="16" t="s">
        <v>497</v>
      </c>
      <c r="J270" s="13">
        <v>25267189944808.719</v>
      </c>
      <c r="K270" s="13">
        <v>25406868070443.184</v>
      </c>
      <c r="L270" s="13">
        <v>33617522794354.066</v>
      </c>
      <c r="M270" s="13">
        <v>38560010023087.148</v>
      </c>
      <c r="N270" s="13">
        <v>39199641265502.031</v>
      </c>
      <c r="O270" s="13">
        <v>44984937708770.305</v>
      </c>
      <c r="P270" s="13">
        <v>47321493416476.656</v>
      </c>
      <c r="Q270" s="13">
        <v>42501721300446.766</v>
      </c>
      <c r="R270" s="13">
        <v>31943128898327.254</v>
      </c>
      <c r="S270" s="13">
        <v>26179644311932.191</v>
      </c>
      <c r="T270" s="13">
        <v>31004154107853.828</v>
      </c>
      <c r="U270" s="13">
        <v>35370793808481.969</v>
      </c>
      <c r="V270" s="13">
        <v>32054458178357.41</v>
      </c>
      <c r="W270" s="13">
        <v>28769934312756.992</v>
      </c>
      <c r="X270" s="13">
        <v>25306983202331.711</v>
      </c>
      <c r="Y270" s="13">
        <v>23650527240690.996</v>
      </c>
      <c r="Z270" s="13">
        <v>20867392790171.652</v>
      </c>
      <c r="AA270" s="13">
        <v>17846198707856</v>
      </c>
      <c r="AB270" s="13">
        <v>25473053960012.281</v>
      </c>
      <c r="AC270" s="13">
        <v>18805237130858.063</v>
      </c>
      <c r="AD270" s="13">
        <v>18488142029664.566</v>
      </c>
      <c r="AE270" s="13">
        <v>18179690166993.496</v>
      </c>
      <c r="AF270" s="40">
        <v>15372640714450.205</v>
      </c>
      <c r="AG270" s="39" t="s">
        <v>469</v>
      </c>
    </row>
    <row r="271" spans="1:33" x14ac:dyDescent="0.25">
      <c r="A271" s="21" t="s">
        <v>47</v>
      </c>
      <c r="B271" s="12" t="s">
        <v>466</v>
      </c>
      <c r="C271" s="12" t="s">
        <v>143</v>
      </c>
      <c r="D271" s="12" t="s">
        <v>467</v>
      </c>
      <c r="E271" s="12" t="s">
        <v>48</v>
      </c>
      <c r="F271" s="12" t="s">
        <v>40</v>
      </c>
      <c r="G271" s="12" t="s">
        <v>41</v>
      </c>
      <c r="H271" s="12" t="s">
        <v>61</v>
      </c>
      <c r="I271" s="16" t="s">
        <v>497</v>
      </c>
      <c r="J271" s="13"/>
      <c r="K271" s="13"/>
      <c r="L271" s="13"/>
      <c r="M271" s="13"/>
      <c r="N271" s="13"/>
      <c r="O271" s="13"/>
      <c r="P271" s="13"/>
      <c r="Q271" s="13"/>
      <c r="R271" s="13"/>
      <c r="S271" s="13"/>
      <c r="T271" s="13">
        <v>16797183878.456469</v>
      </c>
      <c r="U271" s="13">
        <v>17127091062.63035</v>
      </c>
      <c r="V271" s="13">
        <v>77580588431.358185</v>
      </c>
      <c r="W271" s="13">
        <v>937021165830.87561</v>
      </c>
      <c r="X271" s="13">
        <v>804093864410.61633</v>
      </c>
      <c r="Y271" s="13">
        <v>1097012197325.1296</v>
      </c>
      <c r="Z271" s="13">
        <v>1508541965681.241</v>
      </c>
      <c r="AA271" s="13">
        <v>1719311870672.3252</v>
      </c>
      <c r="AB271" s="13">
        <v>2739379735172.1748</v>
      </c>
      <c r="AC271" s="13">
        <v>3549434337013.2314</v>
      </c>
      <c r="AD271" s="13">
        <v>3552242959223.3374</v>
      </c>
      <c r="AE271" s="13">
        <v>5838954135050.2256</v>
      </c>
      <c r="AF271" s="40">
        <v>8719353488887.4395</v>
      </c>
      <c r="AG271" s="39" t="s">
        <v>470</v>
      </c>
    </row>
    <row r="272" spans="1:33" x14ac:dyDescent="0.25">
      <c r="A272" s="21" t="s">
        <v>36</v>
      </c>
      <c r="B272" s="12" t="s">
        <v>471</v>
      </c>
      <c r="C272" s="12" t="s">
        <v>143</v>
      </c>
      <c r="D272" s="12" t="s">
        <v>472</v>
      </c>
      <c r="E272" s="12" t="s">
        <v>473</v>
      </c>
      <c r="F272" s="12" t="s">
        <v>474</v>
      </c>
      <c r="G272" s="12" t="s">
        <v>41</v>
      </c>
      <c r="H272" s="12" t="s">
        <v>52</v>
      </c>
      <c r="I272" s="16" t="s">
        <v>497</v>
      </c>
      <c r="J272" s="13">
        <v>686841427026.21716</v>
      </c>
      <c r="K272" s="13">
        <v>721442221206.07947</v>
      </c>
      <c r="L272" s="13">
        <v>757414103329.55762</v>
      </c>
      <c r="M272" s="13">
        <v>794862610661.41187</v>
      </c>
      <c r="N272" s="13">
        <v>833903582595.10583</v>
      </c>
      <c r="O272" s="13">
        <v>874664311688.91846</v>
      </c>
      <c r="P272" s="13">
        <v>917284843056.79688</v>
      </c>
      <c r="Q272" s="13">
        <v>892056835317.43604</v>
      </c>
      <c r="R272" s="13">
        <v>893007027829.31848</v>
      </c>
      <c r="S272" s="13">
        <v>816041672241.63965</v>
      </c>
      <c r="T272" s="13">
        <v>4920592901547.7793</v>
      </c>
      <c r="U272" s="13">
        <v>4955135269024.4014</v>
      </c>
      <c r="V272" s="13">
        <v>5297986247965.0303</v>
      </c>
      <c r="W272" s="13">
        <v>5544472146080.0254</v>
      </c>
      <c r="X272" s="13">
        <v>5369636252467.0859</v>
      </c>
      <c r="Y272" s="13">
        <v>5317579662661.9707</v>
      </c>
      <c r="Z272" s="13">
        <v>5449867180443.6641</v>
      </c>
      <c r="AA272" s="13">
        <v>5601374663929.2764</v>
      </c>
      <c r="AB272" s="13">
        <v>5754096743953.3916</v>
      </c>
      <c r="AC272" s="13">
        <v>5908041830817.667</v>
      </c>
      <c r="AD272" s="13">
        <v>6020661835920.9697</v>
      </c>
      <c r="AE272" s="13">
        <v>6171252886790.8438</v>
      </c>
      <c r="AF272" s="40">
        <v>6325297511992.7314</v>
      </c>
      <c r="AG272" s="39" t="s">
        <v>475</v>
      </c>
    </row>
    <row r="273" spans="1:33" x14ac:dyDescent="0.25">
      <c r="A273" s="21" t="s">
        <v>36</v>
      </c>
      <c r="B273" s="12" t="s">
        <v>471</v>
      </c>
      <c r="C273" s="12" t="s">
        <v>143</v>
      </c>
      <c r="D273" s="12" t="s">
        <v>472</v>
      </c>
      <c r="E273" s="12" t="s">
        <v>473</v>
      </c>
      <c r="F273" s="12" t="s">
        <v>474</v>
      </c>
      <c r="G273" s="12" t="s">
        <v>41</v>
      </c>
      <c r="H273" s="12" t="s">
        <v>127</v>
      </c>
      <c r="I273" s="16" t="s">
        <v>497</v>
      </c>
      <c r="J273" s="13">
        <v>4788593962775.4912</v>
      </c>
      <c r="K273" s="13">
        <v>5043811334851.6377</v>
      </c>
      <c r="L273" s="13">
        <v>5309165109087.2148</v>
      </c>
      <c r="M273" s="13">
        <v>5585542910004.3877</v>
      </c>
      <c r="N273" s="13">
        <v>5873932265512.4717</v>
      </c>
      <c r="O273" s="13">
        <v>6175433400506.9229</v>
      </c>
      <c r="P273" s="13">
        <v>6491273818834.2793</v>
      </c>
      <c r="Q273" s="13">
        <v>6226465090326.7051</v>
      </c>
      <c r="R273" s="13">
        <v>6148852682093.9551</v>
      </c>
      <c r="S273" s="13">
        <v>5385045046224.8467</v>
      </c>
      <c r="T273" s="13"/>
      <c r="U273" s="13"/>
      <c r="V273" s="13"/>
      <c r="W273" s="13"/>
      <c r="X273" s="13"/>
      <c r="Y273" s="13"/>
      <c r="Z273" s="13"/>
      <c r="AA273" s="13"/>
      <c r="AB273" s="13"/>
      <c r="AC273" s="13"/>
      <c r="AD273" s="13"/>
      <c r="AE273" s="13"/>
      <c r="AF273" s="40"/>
      <c r="AG273" s="39" t="s">
        <v>476</v>
      </c>
    </row>
    <row r="274" spans="1:33" x14ac:dyDescent="0.25">
      <c r="A274" s="21" t="s">
        <v>36</v>
      </c>
      <c r="B274" s="12" t="s">
        <v>471</v>
      </c>
      <c r="C274" s="12" t="s">
        <v>143</v>
      </c>
      <c r="D274" s="12" t="s">
        <v>472</v>
      </c>
      <c r="E274" s="12" t="s">
        <v>473</v>
      </c>
      <c r="F274" s="12" t="s">
        <v>477</v>
      </c>
      <c r="G274" s="12" t="s">
        <v>41</v>
      </c>
      <c r="H274" s="12" t="s">
        <v>52</v>
      </c>
      <c r="I274" s="16" t="s">
        <v>497</v>
      </c>
      <c r="J274" s="13">
        <v>101300358734.45595</v>
      </c>
      <c r="K274" s="13">
        <v>106849282042.34943</v>
      </c>
      <c r="L274" s="13">
        <v>112678998235.10017</v>
      </c>
      <c r="M274" s="13">
        <v>118818224071.25227</v>
      </c>
      <c r="N274" s="13">
        <v>125299327766.00029</v>
      </c>
      <c r="O274" s="13">
        <v>132158825120.5098</v>
      </c>
      <c r="P274" s="13">
        <v>139437946909.22543</v>
      </c>
      <c r="Q274" s="13">
        <v>135353052303.8503</v>
      </c>
      <c r="R274" s="13">
        <v>140784529090.14804</v>
      </c>
      <c r="S274" s="13">
        <v>129137749051.40169</v>
      </c>
      <c r="T274" s="13">
        <v>10371318519632.053</v>
      </c>
      <c r="U274" s="13">
        <v>10030482368685.969</v>
      </c>
      <c r="V274" s="13">
        <v>10329482990202.074</v>
      </c>
      <c r="W274" s="13">
        <v>14233021320020.672</v>
      </c>
      <c r="X274" s="13">
        <v>15191139399493.92</v>
      </c>
      <c r="Y274" s="13">
        <v>15063193625992.527</v>
      </c>
      <c r="Z274" s="13">
        <v>15561441718201.162</v>
      </c>
      <c r="AA274" s="13">
        <v>16128846144937.234</v>
      </c>
      <c r="AB274" s="13">
        <v>16698562460669.281</v>
      </c>
      <c r="AC274" s="13">
        <v>17270774938958.852</v>
      </c>
      <c r="AD274" s="13">
        <v>17915493229790.941</v>
      </c>
      <c r="AE274" s="13">
        <v>18719227493112.77</v>
      </c>
      <c r="AF274" s="40">
        <v>19528185727497.609</v>
      </c>
      <c r="AG274" s="39" t="s">
        <v>478</v>
      </c>
    </row>
    <row r="275" spans="1:33" x14ac:dyDescent="0.25">
      <c r="A275" s="21" t="s">
        <v>36</v>
      </c>
      <c r="B275" s="12" t="s">
        <v>471</v>
      </c>
      <c r="C275" s="12" t="s">
        <v>143</v>
      </c>
      <c r="D275" s="12" t="s">
        <v>472</v>
      </c>
      <c r="E275" s="12" t="s">
        <v>473</v>
      </c>
      <c r="F275" s="12" t="s">
        <v>477</v>
      </c>
      <c r="G275" s="12" t="s">
        <v>41</v>
      </c>
      <c r="H275" s="12" t="s">
        <v>127</v>
      </c>
      <c r="I275" s="16" t="s">
        <v>497</v>
      </c>
      <c r="J275" s="13">
        <v>5610979781384.2051</v>
      </c>
      <c r="K275" s="13">
        <v>5890084092507.9707</v>
      </c>
      <c r="L275" s="13">
        <v>6180327002996.334</v>
      </c>
      <c r="M275" s="13">
        <v>6482510565622.6484</v>
      </c>
      <c r="N275" s="13">
        <v>6797510848314.25</v>
      </c>
      <c r="O275" s="13">
        <v>7126285622457.8584</v>
      </c>
      <c r="P275" s="13">
        <v>7469882997476.2578</v>
      </c>
      <c r="Q275" s="13">
        <v>7266231180651.0801</v>
      </c>
      <c r="R275" s="13">
        <v>7084201832434.8525</v>
      </c>
      <c r="S275" s="13">
        <v>6151957451165.2588</v>
      </c>
      <c r="T275" s="13">
        <v>3129396931958.8315</v>
      </c>
      <c r="U275" s="13">
        <v>3097721796578.3184</v>
      </c>
      <c r="V275" s="13">
        <v>1940469022936.2432</v>
      </c>
      <c r="W275" s="13"/>
      <c r="X275" s="13"/>
      <c r="Y275" s="13"/>
      <c r="Z275" s="13"/>
      <c r="AA275" s="13"/>
      <c r="AB275" s="13"/>
      <c r="AC275" s="13"/>
      <c r="AD275" s="13"/>
      <c r="AE275" s="13"/>
      <c r="AF275" s="40"/>
      <c r="AG275" s="39" t="s">
        <v>479</v>
      </c>
    </row>
    <row r="276" spans="1:33" x14ac:dyDescent="0.25">
      <c r="A276" s="21" t="s">
        <v>36</v>
      </c>
      <c r="B276" s="12" t="s">
        <v>480</v>
      </c>
      <c r="C276" s="12" t="s">
        <v>143</v>
      </c>
      <c r="D276" s="12" t="s">
        <v>472</v>
      </c>
      <c r="E276" s="12" t="s">
        <v>481</v>
      </c>
      <c r="F276" s="12" t="s">
        <v>474</v>
      </c>
      <c r="G276" s="12" t="s">
        <v>41</v>
      </c>
      <c r="H276" s="12" t="s">
        <v>52</v>
      </c>
      <c r="I276" s="16" t="s">
        <v>497</v>
      </c>
      <c r="J276" s="13">
        <v>73064778313.652588</v>
      </c>
      <c r="K276" s="13">
        <v>76639311217.237686</v>
      </c>
      <c r="L276" s="13">
        <v>80332640642.252045</v>
      </c>
      <c r="M276" s="13">
        <v>84153059445.355392</v>
      </c>
      <c r="N276" s="13">
        <v>88109578136.8591</v>
      </c>
      <c r="O276" s="13">
        <v>92211999464.063019</v>
      </c>
      <c r="P276" s="13">
        <v>96471002177.256744</v>
      </c>
      <c r="Q276" s="13">
        <v>91402897324.450912</v>
      </c>
      <c r="R276" s="13">
        <v>89170695788.02684</v>
      </c>
      <c r="S276" s="13">
        <v>79435361489.6828</v>
      </c>
      <c r="T276" s="13">
        <v>587505485747.34509</v>
      </c>
      <c r="U276" s="13">
        <v>591629751011.56421</v>
      </c>
      <c r="V276" s="13">
        <v>632565230729.48755</v>
      </c>
      <c r="W276" s="13">
        <v>661994980395.70569</v>
      </c>
      <c r="X276" s="13">
        <v>641120047504.82739</v>
      </c>
      <c r="Y276" s="13">
        <v>634904631458.07751</v>
      </c>
      <c r="Z276" s="13">
        <v>650699403337.74219</v>
      </c>
      <c r="AA276" s="13">
        <v>668788987146.14331</v>
      </c>
      <c r="AB276" s="13">
        <v>687023590496.62366</v>
      </c>
      <c r="AC276" s="13">
        <v>705404217556.45715</v>
      </c>
      <c r="AD276" s="13">
        <v>718850741608.92883</v>
      </c>
      <c r="AE276" s="13">
        <v>736830905841.30811</v>
      </c>
      <c r="AF276" s="40">
        <v>755223417509.47229</v>
      </c>
      <c r="AG276" s="39" t="s">
        <v>482</v>
      </c>
    </row>
    <row r="277" spans="1:33" x14ac:dyDescent="0.25">
      <c r="A277" s="21" t="s">
        <v>36</v>
      </c>
      <c r="B277" s="12" t="s">
        <v>480</v>
      </c>
      <c r="C277" s="12" t="s">
        <v>143</v>
      </c>
      <c r="D277" s="12" t="s">
        <v>472</v>
      </c>
      <c r="E277" s="12" t="s">
        <v>481</v>
      </c>
      <c r="F277" s="12" t="s">
        <v>474</v>
      </c>
      <c r="G277" s="12" t="s">
        <v>41</v>
      </c>
      <c r="H277" s="12" t="s">
        <v>127</v>
      </c>
      <c r="I277" s="16" t="s">
        <v>497</v>
      </c>
      <c r="J277" s="13">
        <v>652520775845.04956</v>
      </c>
      <c r="K277" s="13">
        <v>685570966350.73633</v>
      </c>
      <c r="L277" s="13">
        <v>719678494795.5376</v>
      </c>
      <c r="M277" s="13">
        <v>754919263013.76819</v>
      </c>
      <c r="N277" s="13">
        <v>791376191790.23254</v>
      </c>
      <c r="O277" s="13">
        <v>829140022060.78479</v>
      </c>
      <c r="P277" s="13">
        <v>868310221919.85803</v>
      </c>
      <c r="Q277" s="13">
        <v>815824510590.99036</v>
      </c>
      <c r="R277" s="13">
        <v>789029113023.31787</v>
      </c>
      <c r="S277" s="13">
        <v>672566021213.15283</v>
      </c>
      <c r="T277" s="13"/>
      <c r="U277" s="13"/>
      <c r="V277" s="13"/>
      <c r="W277" s="13"/>
      <c r="X277" s="13"/>
      <c r="Y277" s="13"/>
      <c r="Z277" s="13"/>
      <c r="AA277" s="13"/>
      <c r="AB277" s="13"/>
      <c r="AC277" s="13"/>
      <c r="AD277" s="13"/>
      <c r="AE277" s="13"/>
      <c r="AF277" s="40"/>
      <c r="AG277" s="39" t="s">
        <v>483</v>
      </c>
    </row>
    <row r="278" spans="1:33" x14ac:dyDescent="0.25">
      <c r="A278" s="21" t="s">
        <v>36</v>
      </c>
      <c r="B278" s="12" t="s">
        <v>480</v>
      </c>
      <c r="C278" s="12" t="s">
        <v>143</v>
      </c>
      <c r="D278" s="12" t="s">
        <v>472</v>
      </c>
      <c r="E278" s="12" t="s">
        <v>481</v>
      </c>
      <c r="F278" s="12" t="s">
        <v>477</v>
      </c>
      <c r="G278" s="12" t="s">
        <v>41</v>
      </c>
      <c r="H278" s="12" t="s">
        <v>52</v>
      </c>
      <c r="I278" s="16" t="s">
        <v>497</v>
      </c>
      <c r="J278" s="13">
        <v>20728474308.799545</v>
      </c>
      <c r="K278" s="13">
        <v>21944290808.142231</v>
      </c>
      <c r="L278" s="13">
        <v>23219160904.23119</v>
      </c>
      <c r="M278" s="13">
        <v>24559426654.577629</v>
      </c>
      <c r="N278" s="13">
        <v>25972251542.838856</v>
      </c>
      <c r="O278" s="13">
        <v>27465734406.498901</v>
      </c>
      <c r="P278" s="13">
        <v>29049039866.595707</v>
      </c>
      <c r="Q278" s="13">
        <v>27923042919.446072</v>
      </c>
      <c r="R278" s="13">
        <v>28108412032.073769</v>
      </c>
      <c r="S278" s="13">
        <v>25469903729.193542</v>
      </c>
      <c r="T278" s="13">
        <v>1988456690427.093</v>
      </c>
      <c r="U278" s="13">
        <v>1923109365166.061</v>
      </c>
      <c r="V278" s="13">
        <v>1980435710429.6963</v>
      </c>
      <c r="W278" s="13">
        <v>2728847485998.3984</v>
      </c>
      <c r="X278" s="13">
        <v>2912544120302.0698</v>
      </c>
      <c r="Y278" s="13">
        <v>2888013523845.2036</v>
      </c>
      <c r="Z278" s="13">
        <v>2983540891032.8369</v>
      </c>
      <c r="AA278" s="13">
        <v>3092327360794.1885</v>
      </c>
      <c r="AB278" s="13">
        <v>3201557080961.2485</v>
      </c>
      <c r="AC278" s="13">
        <v>3311265381660.6211</v>
      </c>
      <c r="AD278" s="13">
        <v>3434874968659.5239</v>
      </c>
      <c r="AE278" s="13">
        <v>3588972132892.0693</v>
      </c>
      <c r="AF278" s="40">
        <v>3744070870858.0972</v>
      </c>
      <c r="AG278" s="39" t="s">
        <v>484</v>
      </c>
    </row>
    <row r="279" spans="1:33" x14ac:dyDescent="0.25">
      <c r="A279" s="21" t="s">
        <v>36</v>
      </c>
      <c r="B279" s="12" t="s">
        <v>480</v>
      </c>
      <c r="C279" s="12" t="s">
        <v>143</v>
      </c>
      <c r="D279" s="12" t="s">
        <v>472</v>
      </c>
      <c r="E279" s="12" t="s">
        <v>481</v>
      </c>
      <c r="F279" s="12" t="s">
        <v>477</v>
      </c>
      <c r="G279" s="12" t="s">
        <v>41</v>
      </c>
      <c r="H279" s="12" t="s">
        <v>127</v>
      </c>
      <c r="I279" s="16" t="s">
        <v>497</v>
      </c>
      <c r="J279" s="13">
        <v>1096571687810.8878</v>
      </c>
      <c r="K279" s="13">
        <v>1152345370336.3247</v>
      </c>
      <c r="L279" s="13">
        <v>1210195830123.271</v>
      </c>
      <c r="M279" s="13">
        <v>1270278472403.2371</v>
      </c>
      <c r="N279" s="13">
        <v>1332763503373.3801</v>
      </c>
      <c r="O279" s="13">
        <v>1397837566419.6621</v>
      </c>
      <c r="P279" s="13">
        <v>1465705588087.0906</v>
      </c>
      <c r="Q279" s="13">
        <v>1406720872807.5142</v>
      </c>
      <c r="R279" s="13">
        <v>1378146852823.8918</v>
      </c>
      <c r="S279" s="13">
        <v>1185708696497.9504</v>
      </c>
      <c r="T279" s="13">
        <v>599988348113.74805</v>
      </c>
      <c r="U279" s="13">
        <v>593915384994.51282</v>
      </c>
      <c r="V279" s="13">
        <v>372039351015.99677</v>
      </c>
      <c r="W279" s="13"/>
      <c r="X279" s="13"/>
      <c r="Y279" s="13"/>
      <c r="Z279" s="13"/>
      <c r="AA279" s="13"/>
      <c r="AB279" s="13"/>
      <c r="AC279" s="13"/>
      <c r="AD279" s="13"/>
      <c r="AE279" s="13"/>
      <c r="AF279" s="40"/>
      <c r="AG279" s="39" t="s">
        <v>485</v>
      </c>
    </row>
    <row r="280" spans="1:33" x14ac:dyDescent="0.25">
      <c r="A280" s="21" t="s">
        <v>47</v>
      </c>
      <c r="B280" s="12" t="s">
        <v>480</v>
      </c>
      <c r="C280" s="12" t="s">
        <v>143</v>
      </c>
      <c r="D280" s="12" t="s">
        <v>472</v>
      </c>
      <c r="E280" s="12" t="s">
        <v>408</v>
      </c>
      <c r="F280" s="12" t="s">
        <v>486</v>
      </c>
      <c r="G280" s="12" t="s">
        <v>41</v>
      </c>
      <c r="H280" s="12" t="s">
        <v>49</v>
      </c>
      <c r="I280" s="16" t="s">
        <v>497</v>
      </c>
      <c r="J280" s="13">
        <v>5773908857.5148354</v>
      </c>
      <c r="K280" s="13">
        <v>7373619506.8872271</v>
      </c>
      <c r="L280" s="13">
        <v>11498684849.499079</v>
      </c>
      <c r="M280" s="13">
        <v>2588418480.6489272</v>
      </c>
      <c r="N280" s="13">
        <v>3805332902.1212873</v>
      </c>
      <c r="O280" s="13">
        <v>6696155779.1792326</v>
      </c>
      <c r="P280" s="13">
        <v>50274265085.201294</v>
      </c>
      <c r="Q280" s="13">
        <v>45898931599.481117</v>
      </c>
      <c r="R280" s="13">
        <v>32961990584.926067</v>
      </c>
      <c r="S280" s="13">
        <v>22310288906.733421</v>
      </c>
      <c r="T280" s="13">
        <v>16920661157.942858</v>
      </c>
      <c r="U280" s="13">
        <v>38536846098.296989</v>
      </c>
      <c r="V280" s="13">
        <v>62955726858.765121</v>
      </c>
      <c r="W280" s="13">
        <v>184892348645.52518</v>
      </c>
      <c r="X280" s="13">
        <v>209537472283.59912</v>
      </c>
      <c r="Y280" s="13">
        <v>384675685428.06085</v>
      </c>
      <c r="Z280" s="13">
        <v>487406800791.35986</v>
      </c>
      <c r="AA280" s="13">
        <v>506261131226.5321</v>
      </c>
      <c r="AB280" s="13">
        <v>533708023128.64691</v>
      </c>
      <c r="AC280" s="13">
        <v>620493236051.79858</v>
      </c>
      <c r="AD280" s="13">
        <v>822635379958.69458</v>
      </c>
      <c r="AE280" s="13">
        <v>847394265857.62012</v>
      </c>
      <c r="AF280" s="40">
        <v>839011154474.80139</v>
      </c>
      <c r="AG280" s="39" t="s">
        <v>487</v>
      </c>
    </row>
    <row r="281" spans="1:33" x14ac:dyDescent="0.25">
      <c r="A281" s="21" t="s">
        <v>36</v>
      </c>
      <c r="B281" s="12" t="s">
        <v>480</v>
      </c>
      <c r="C281" s="12" t="s">
        <v>143</v>
      </c>
      <c r="D281" s="12" t="s">
        <v>472</v>
      </c>
      <c r="E281" s="12" t="s">
        <v>408</v>
      </c>
      <c r="F281" s="12" t="s">
        <v>486</v>
      </c>
      <c r="G281" s="12" t="s">
        <v>41</v>
      </c>
      <c r="H281" s="12" t="s">
        <v>52</v>
      </c>
      <c r="I281" s="16" t="s">
        <v>497</v>
      </c>
      <c r="J281" s="13">
        <v>11349943495302.379</v>
      </c>
      <c r="K281" s="13">
        <v>11778480894804.025</v>
      </c>
      <c r="L281" s="13">
        <v>11807753531144.979</v>
      </c>
      <c r="M281" s="13">
        <v>11879811164556.77</v>
      </c>
      <c r="N281" s="13">
        <v>11815777469391.217</v>
      </c>
      <c r="O281" s="13">
        <v>11995122637788.818</v>
      </c>
      <c r="P281" s="13">
        <v>11994079181552.656</v>
      </c>
      <c r="Q281" s="13">
        <v>12042946305576.535</v>
      </c>
      <c r="R281" s="13">
        <v>12113739415571.457</v>
      </c>
      <c r="S281" s="13">
        <v>12186679871318.732</v>
      </c>
      <c r="T281" s="13">
        <v>12289498491165.482</v>
      </c>
      <c r="U281" s="13">
        <v>12342570290714.662</v>
      </c>
      <c r="V281" s="13">
        <v>12375140300984.6</v>
      </c>
      <c r="W281" s="13">
        <v>11948185999112.42</v>
      </c>
      <c r="X281" s="13">
        <v>12011083301472.689</v>
      </c>
      <c r="Y281" s="13">
        <v>11677962622494.008</v>
      </c>
      <c r="Z281" s="13">
        <v>11377253530912.727</v>
      </c>
      <c r="AA281" s="13">
        <v>11195125799752.799</v>
      </c>
      <c r="AB281" s="13">
        <v>11128119781390.271</v>
      </c>
      <c r="AC281" s="13">
        <v>10351187842265.432</v>
      </c>
      <c r="AD281" s="13">
        <v>10203965594398.609</v>
      </c>
      <c r="AE281" s="13">
        <v>9227700728643.4805</v>
      </c>
      <c r="AF281" s="40">
        <v>7820500541881.1611</v>
      </c>
      <c r="AG281" s="39" t="s">
        <v>488</v>
      </c>
    </row>
    <row r="282" spans="1:33" x14ac:dyDescent="0.25">
      <c r="A282" s="21" t="s">
        <v>47</v>
      </c>
      <c r="B282" s="12" t="s">
        <v>480</v>
      </c>
      <c r="C282" s="12" t="s">
        <v>143</v>
      </c>
      <c r="D282" s="12" t="s">
        <v>472</v>
      </c>
      <c r="E282" s="12" t="s">
        <v>408</v>
      </c>
      <c r="F282" s="12" t="s">
        <v>486</v>
      </c>
      <c r="G282" s="12" t="s">
        <v>41</v>
      </c>
      <c r="H282" s="12" t="s">
        <v>61</v>
      </c>
      <c r="I282" s="16" t="s">
        <v>497</v>
      </c>
      <c r="J282" s="13"/>
      <c r="K282" s="13"/>
      <c r="L282" s="13"/>
      <c r="M282" s="13"/>
      <c r="N282" s="13"/>
      <c r="O282" s="13"/>
      <c r="P282" s="13"/>
      <c r="Q282" s="13"/>
      <c r="R282" s="13"/>
      <c r="S282" s="13"/>
      <c r="T282" s="13">
        <v>6658106691.5103588</v>
      </c>
      <c r="U282" s="13">
        <v>5976465398.5598068</v>
      </c>
      <c r="V282" s="13">
        <v>29951236771.15287</v>
      </c>
      <c r="W282" s="13">
        <v>389145941479.89191</v>
      </c>
      <c r="X282" s="13">
        <v>381635310318.18665</v>
      </c>
      <c r="Y282" s="13">
        <v>541673650925.70294</v>
      </c>
      <c r="Z282" s="13">
        <v>822482452798.82629</v>
      </c>
      <c r="AA282" s="13">
        <v>1078544120026.6332</v>
      </c>
      <c r="AB282" s="13">
        <v>1196721283108.1533</v>
      </c>
      <c r="AC282" s="13">
        <v>1953756887006.8474</v>
      </c>
      <c r="AD282" s="13">
        <v>1960552059839.2585</v>
      </c>
      <c r="AE282" s="13">
        <v>2963753553090.9082</v>
      </c>
      <c r="AF282" s="40">
        <v>4435783672521.5088</v>
      </c>
      <c r="AG282" s="39" t="s">
        <v>489</v>
      </c>
    </row>
    <row r="283" spans="1:33" x14ac:dyDescent="0.25">
      <c r="A283" s="21" t="s">
        <v>36</v>
      </c>
      <c r="B283" s="12" t="s">
        <v>480</v>
      </c>
      <c r="C283" s="12" t="s">
        <v>143</v>
      </c>
      <c r="D283" s="12" t="s">
        <v>472</v>
      </c>
      <c r="E283" s="12" t="s">
        <v>408</v>
      </c>
      <c r="F283" s="12" t="s">
        <v>474</v>
      </c>
      <c r="G283" s="12" t="s">
        <v>41</v>
      </c>
      <c r="H283" s="12" t="s">
        <v>52</v>
      </c>
      <c r="I283" s="16" t="s">
        <v>497</v>
      </c>
      <c r="J283" s="13">
        <v>239880447186.93085</v>
      </c>
      <c r="K283" s="13">
        <v>252079323789.99933</v>
      </c>
      <c r="L283" s="13">
        <v>264720428587.60846</v>
      </c>
      <c r="M283" s="13">
        <v>277836215363.0354</v>
      </c>
      <c r="N283" s="13">
        <v>291462159107.94379</v>
      </c>
      <c r="O283" s="13">
        <v>305637085786.50708</v>
      </c>
      <c r="P283" s="13">
        <v>320403544096.58044</v>
      </c>
      <c r="Q283" s="13">
        <v>306174804572.0426</v>
      </c>
      <c r="R283" s="13">
        <v>301196655378.30286</v>
      </c>
      <c r="S283" s="13">
        <v>270499959020.86801</v>
      </c>
      <c r="T283" s="13">
        <v>2132332152265.979</v>
      </c>
      <c r="U283" s="13">
        <v>2147301039605.2712</v>
      </c>
      <c r="V283" s="13">
        <v>2295875038807.8896</v>
      </c>
      <c r="W283" s="13">
        <v>2402689363046.2217</v>
      </c>
      <c r="X283" s="13">
        <v>2326924469509.9653</v>
      </c>
      <c r="Y283" s="13">
        <v>2304365818062.9307</v>
      </c>
      <c r="Z283" s="13">
        <v>2361692431573.395</v>
      </c>
      <c r="AA283" s="13">
        <v>2427347990732.4668</v>
      </c>
      <c r="AB283" s="13">
        <v>2493529893627.5269</v>
      </c>
      <c r="AC283" s="13">
        <v>2560241784851.2085</v>
      </c>
      <c r="AD283" s="13">
        <v>2609045508848.4922</v>
      </c>
      <c r="AE283" s="13">
        <v>2674303933196.5718</v>
      </c>
      <c r="AF283" s="40">
        <v>2741058959221.6724</v>
      </c>
      <c r="AG283" s="39" t="s">
        <v>490</v>
      </c>
    </row>
    <row r="284" spans="1:33" x14ac:dyDescent="0.25">
      <c r="A284" s="21" t="s">
        <v>36</v>
      </c>
      <c r="B284" s="12" t="s">
        <v>480</v>
      </c>
      <c r="C284" s="12" t="s">
        <v>143</v>
      </c>
      <c r="D284" s="12" t="s">
        <v>472</v>
      </c>
      <c r="E284" s="12" t="s">
        <v>408</v>
      </c>
      <c r="F284" s="12" t="s">
        <v>474</v>
      </c>
      <c r="G284" s="12" t="s">
        <v>41</v>
      </c>
      <c r="H284" s="12" t="s">
        <v>127</v>
      </c>
      <c r="I284" s="16" t="s">
        <v>497</v>
      </c>
      <c r="J284" s="13">
        <v>2320392375556.8662</v>
      </c>
      <c r="K284" s="13">
        <v>2440590292211.0815</v>
      </c>
      <c r="L284" s="13">
        <v>2564877573936.8442</v>
      </c>
      <c r="M284" s="13">
        <v>2693568477109.8633</v>
      </c>
      <c r="N284" s="13">
        <v>2827008864728.0088</v>
      </c>
      <c r="O284" s="13">
        <v>2965580027760.0488</v>
      </c>
      <c r="P284" s="13">
        <v>3109703027397.355</v>
      </c>
      <c r="Q284" s="13">
        <v>2936889673693.8608</v>
      </c>
      <c r="R284" s="13">
        <v>2855186654625.6548</v>
      </c>
      <c r="S284" s="13">
        <v>2445486572796.5547</v>
      </c>
      <c r="T284" s="13"/>
      <c r="U284" s="13"/>
      <c r="V284" s="13"/>
      <c r="W284" s="13"/>
      <c r="X284" s="13"/>
      <c r="Y284" s="13"/>
      <c r="Z284" s="13"/>
      <c r="AA284" s="13"/>
      <c r="AB284" s="13"/>
      <c r="AC284" s="13"/>
      <c r="AD284" s="13"/>
      <c r="AE284" s="13"/>
      <c r="AF284" s="40"/>
      <c r="AG284" s="39" t="s">
        <v>491</v>
      </c>
    </row>
    <row r="285" spans="1:33" x14ac:dyDescent="0.25">
      <c r="A285" s="21" t="s">
        <v>36</v>
      </c>
      <c r="B285" s="12" t="s">
        <v>480</v>
      </c>
      <c r="C285" s="12" t="s">
        <v>143</v>
      </c>
      <c r="D285" s="12" t="s">
        <v>472</v>
      </c>
      <c r="E285" s="12" t="s">
        <v>408</v>
      </c>
      <c r="F285" s="12" t="s">
        <v>477</v>
      </c>
      <c r="G285" s="12" t="s">
        <v>41</v>
      </c>
      <c r="H285" s="12" t="s">
        <v>52</v>
      </c>
      <c r="I285" s="16" t="s">
        <v>497</v>
      </c>
      <c r="J285" s="13">
        <v>45863307900.471748</v>
      </c>
      <c r="K285" s="13">
        <v>49125414429.045616</v>
      </c>
      <c r="L285" s="13">
        <v>52562868367.656662</v>
      </c>
      <c r="M285" s="13">
        <v>56196319256.745071</v>
      </c>
      <c r="N285" s="13">
        <v>60049191382.682594</v>
      </c>
      <c r="O285" s="13">
        <v>64148076025.209457</v>
      </c>
      <c r="P285" s="13">
        <v>68523180898.378098</v>
      </c>
      <c r="Q285" s="13">
        <v>66334784123.39373</v>
      </c>
      <c r="R285" s="13">
        <v>68233941107.210732</v>
      </c>
      <c r="S285" s="13">
        <v>62289081775.651726</v>
      </c>
      <c r="T285" s="13">
        <v>5046128314185.4014</v>
      </c>
      <c r="U285" s="13">
        <v>4880295691406.4004</v>
      </c>
      <c r="V285" s="13">
        <v>5025773385427.2168</v>
      </c>
      <c r="W285" s="13">
        <v>6925026142376.0449</v>
      </c>
      <c r="X285" s="13">
        <v>7391195102476.0605</v>
      </c>
      <c r="Y285" s="13">
        <v>7328943539270.8984</v>
      </c>
      <c r="Z285" s="13">
        <v>7571364384877.3311</v>
      </c>
      <c r="AA285" s="13">
        <v>7847433000254.1748</v>
      </c>
      <c r="AB285" s="13">
        <v>8124626457038.5742</v>
      </c>
      <c r="AC285" s="13">
        <v>8403034412879.625</v>
      </c>
      <c r="AD285" s="13">
        <v>8716719815163.1191</v>
      </c>
      <c r="AE285" s="13">
        <v>9107773875989.8125</v>
      </c>
      <c r="AF285" s="40">
        <v>9501369641445.834</v>
      </c>
      <c r="AG285" s="39" t="s">
        <v>492</v>
      </c>
    </row>
    <row r="286" spans="1:33" x14ac:dyDescent="0.25">
      <c r="A286" s="21" t="s">
        <v>36</v>
      </c>
      <c r="B286" s="12" t="s">
        <v>480</v>
      </c>
      <c r="C286" s="12" t="s">
        <v>143</v>
      </c>
      <c r="D286" s="12" t="s">
        <v>472</v>
      </c>
      <c r="E286" s="12" t="s">
        <v>408</v>
      </c>
      <c r="F286" s="12" t="s">
        <v>477</v>
      </c>
      <c r="G286" s="12" t="s">
        <v>41</v>
      </c>
      <c r="H286" s="12" t="s">
        <v>127</v>
      </c>
      <c r="I286" s="16" t="s">
        <v>497</v>
      </c>
      <c r="J286" s="13">
        <v>2694590848606.0273</v>
      </c>
      <c r="K286" s="13">
        <v>2851270748765.4019</v>
      </c>
      <c r="L286" s="13">
        <v>3014082006302.291</v>
      </c>
      <c r="M286" s="13">
        <v>3183520064465.5903</v>
      </c>
      <c r="N286" s="13">
        <v>3360129327367.0415</v>
      </c>
      <c r="O286" s="13">
        <v>3544508742767.7686</v>
      </c>
      <c r="P286" s="13">
        <v>3737318108858.4268</v>
      </c>
      <c r="Q286" s="13">
        <v>3606657131525.1123</v>
      </c>
      <c r="R286" s="13">
        <v>3496256458154.3213</v>
      </c>
      <c r="S286" s="13">
        <v>3015939783796.1152</v>
      </c>
      <c r="T286" s="13">
        <v>1522597000062.3044</v>
      </c>
      <c r="U286" s="13">
        <v>1507185575063.959</v>
      </c>
      <c r="V286" s="13">
        <v>944128334396.73853</v>
      </c>
      <c r="W286" s="13"/>
      <c r="X286" s="13"/>
      <c r="Y286" s="13"/>
      <c r="Z286" s="13"/>
      <c r="AA286" s="13"/>
      <c r="AB286" s="13"/>
      <c r="AC286" s="13"/>
      <c r="AD286" s="13"/>
      <c r="AE286" s="13"/>
      <c r="AF286" s="40"/>
      <c r="AG286" s="39" t="s">
        <v>493</v>
      </c>
    </row>
    <row r="287" spans="1:33" x14ac:dyDescent="0.25">
      <c r="A287" s="21" t="s">
        <v>47</v>
      </c>
      <c r="B287" s="12" t="s">
        <v>480</v>
      </c>
      <c r="C287" s="12" t="s">
        <v>143</v>
      </c>
      <c r="D287" s="12" t="s">
        <v>472</v>
      </c>
      <c r="E287" s="12" t="s">
        <v>48</v>
      </c>
      <c r="F287" s="12" t="s">
        <v>40</v>
      </c>
      <c r="G287" s="12" t="s">
        <v>41</v>
      </c>
      <c r="H287" s="12" t="s">
        <v>54</v>
      </c>
      <c r="I287" s="16" t="s">
        <v>497</v>
      </c>
      <c r="J287" s="13">
        <v>26084749915.11668</v>
      </c>
      <c r="K287" s="13">
        <v>19553923429.078075</v>
      </c>
      <c r="L287" s="13">
        <v>34651851906.242981</v>
      </c>
      <c r="M287" s="13">
        <v>224396091134.96555</v>
      </c>
      <c r="N287" s="13">
        <v>288469139680.18054</v>
      </c>
      <c r="O287" s="13">
        <v>372755376000</v>
      </c>
      <c r="P287" s="13">
        <v>344159472377.98767</v>
      </c>
      <c r="Q287" s="13">
        <v>362588463012.46832</v>
      </c>
      <c r="R287" s="13">
        <v>364137713228.00714</v>
      </c>
      <c r="S287" s="13">
        <v>388631057454.42792</v>
      </c>
      <c r="T287" s="13">
        <v>551441054397.42224</v>
      </c>
      <c r="U287" s="13">
        <v>496930532655.78387</v>
      </c>
      <c r="V287" s="13">
        <v>563167046463.77209</v>
      </c>
      <c r="W287" s="13">
        <v>548299537536.2597</v>
      </c>
      <c r="X287" s="13">
        <v>562256410033.15088</v>
      </c>
      <c r="Y287" s="13">
        <v>158085485614.4422</v>
      </c>
      <c r="Z287" s="13">
        <v>108648895363.63011</v>
      </c>
      <c r="AA287" s="13">
        <v>125261728764.70439</v>
      </c>
      <c r="AB287" s="13">
        <v>45605594721.054237</v>
      </c>
      <c r="AC287" s="13">
        <v>78619097781.117279</v>
      </c>
      <c r="AD287" s="13">
        <v>122717059791.42067</v>
      </c>
      <c r="AE287" s="13">
        <v>75802820991.116074</v>
      </c>
      <c r="AF287" s="40">
        <v>116384848122.9268</v>
      </c>
      <c r="AG287" s="39" t="s">
        <v>494</v>
      </c>
    </row>
    <row r="288" spans="1:33" x14ac:dyDescent="0.25">
      <c r="A288" s="21" t="s">
        <v>36</v>
      </c>
      <c r="B288" s="12" t="s">
        <v>480</v>
      </c>
      <c r="C288" s="12" t="s">
        <v>143</v>
      </c>
      <c r="D288" s="12" t="s">
        <v>472</v>
      </c>
      <c r="E288" s="12" t="s">
        <v>48</v>
      </c>
      <c r="F288" s="12" t="s">
        <v>40</v>
      </c>
      <c r="G288" s="12" t="s">
        <v>41</v>
      </c>
      <c r="H288" s="12" t="s">
        <v>56</v>
      </c>
      <c r="I288" s="16" t="s">
        <v>497</v>
      </c>
      <c r="J288" s="13">
        <v>9960433407864.4102</v>
      </c>
      <c r="K288" s="13">
        <v>5542276899659.1113</v>
      </c>
      <c r="L288" s="13">
        <v>8377309744187.1387</v>
      </c>
      <c r="M288" s="13">
        <v>9032452245334.8711</v>
      </c>
      <c r="N288" s="13">
        <v>7563355446904.4922</v>
      </c>
      <c r="O288" s="13">
        <v>9176804500000</v>
      </c>
      <c r="P288" s="13">
        <v>8457232928008.9453</v>
      </c>
      <c r="Q288" s="13">
        <v>8894058834802.875</v>
      </c>
      <c r="R288" s="13">
        <v>8059628402934.5127</v>
      </c>
      <c r="S288" s="13">
        <v>8455929974026.1494</v>
      </c>
      <c r="T288" s="13">
        <v>7556403192860.9785</v>
      </c>
      <c r="U288" s="13">
        <v>6218732632171.8867</v>
      </c>
      <c r="V288" s="13">
        <v>7648345938410.5645</v>
      </c>
      <c r="W288" s="13">
        <v>7097966366077.0459</v>
      </c>
      <c r="X288" s="13">
        <v>6741894445786.5576</v>
      </c>
      <c r="Y288" s="13">
        <v>2039550441925.4436</v>
      </c>
      <c r="Z288" s="13">
        <v>1419771272873.8672</v>
      </c>
      <c r="AA288" s="13">
        <v>1648647319945.6262</v>
      </c>
      <c r="AB288" s="13">
        <v>590717691666.37354</v>
      </c>
      <c r="AC288" s="13">
        <v>1042473903365.5012</v>
      </c>
      <c r="AD288" s="13">
        <v>1621705046446.6575</v>
      </c>
      <c r="AE288" s="13">
        <v>1005217247742.6963</v>
      </c>
      <c r="AF288" s="40">
        <v>1502360883804.7449</v>
      </c>
      <c r="AG288" s="39" t="s">
        <v>495</v>
      </c>
    </row>
  </sheetData>
  <phoneticPr fontId="2"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31A13-6E9B-426B-8D23-6B49967B18D4}">
  <sheetPr>
    <tabColor theme="4" tint="0.59999389629810485"/>
  </sheetPr>
  <dimension ref="A1:AG11"/>
  <sheetViews>
    <sheetView zoomScaleNormal="100" workbookViewId="0"/>
  </sheetViews>
  <sheetFormatPr defaultRowHeight="15" x14ac:dyDescent="0.25"/>
  <cols>
    <col min="1" max="1" width="19.140625" customWidth="1"/>
    <col min="2" max="2" width="12.140625" customWidth="1"/>
    <col min="3" max="4" width="18.7109375" bestFit="1" customWidth="1"/>
    <col min="5" max="5" width="31.5703125" bestFit="1" customWidth="1"/>
    <col min="6" max="8" width="20.5703125" customWidth="1"/>
    <col min="9" max="9" width="11.28515625" customWidth="1"/>
    <col min="10" max="31" width="11" bestFit="1" customWidth="1"/>
    <col min="32" max="32" width="11" customWidth="1"/>
    <col min="33" max="33" width="20.140625" customWidth="1"/>
  </cols>
  <sheetData>
    <row r="1" spans="1:33" x14ac:dyDescent="0.25">
      <c r="A1" s="7" t="str">
        <f>'Included Fuel Quantity'!A1</f>
        <v>2024 Edition: 2000 to 2022 - Last updated on 9/20/2024</v>
      </c>
    </row>
    <row r="2" spans="1:33" ht="27" customHeight="1" x14ac:dyDescent="0.25">
      <c r="A2" s="47" t="s">
        <v>4</v>
      </c>
      <c r="B2" s="48" t="s">
        <v>5</v>
      </c>
      <c r="C2" s="49" t="s">
        <v>6</v>
      </c>
      <c r="D2" s="49" t="s">
        <v>7</v>
      </c>
      <c r="E2" s="49" t="s">
        <v>8</v>
      </c>
      <c r="F2" s="49" t="s">
        <v>9</v>
      </c>
      <c r="G2" s="49" t="s">
        <v>10</v>
      </c>
      <c r="H2" s="49" t="s">
        <v>11</v>
      </c>
      <c r="I2" s="50" t="s">
        <v>12</v>
      </c>
      <c r="J2" s="51" t="s">
        <v>13</v>
      </c>
      <c r="K2" s="51" t="s">
        <v>14</v>
      </c>
      <c r="L2" s="51" t="s">
        <v>15</v>
      </c>
      <c r="M2" s="51" t="s">
        <v>16</v>
      </c>
      <c r="N2" s="51" t="s">
        <v>17</v>
      </c>
      <c r="O2" s="51" t="s">
        <v>18</v>
      </c>
      <c r="P2" s="51" t="s">
        <v>19</v>
      </c>
      <c r="Q2" s="51" t="s">
        <v>20</v>
      </c>
      <c r="R2" s="51" t="s">
        <v>21</v>
      </c>
      <c r="S2" s="51" t="s">
        <v>22</v>
      </c>
      <c r="T2" s="51" t="s">
        <v>23</v>
      </c>
      <c r="U2" s="51" t="s">
        <v>24</v>
      </c>
      <c r="V2" s="51" t="s">
        <v>25</v>
      </c>
      <c r="W2" s="51" t="s">
        <v>26</v>
      </c>
      <c r="X2" s="51" t="s">
        <v>27</v>
      </c>
      <c r="Y2" s="51" t="s">
        <v>28</v>
      </c>
      <c r="Z2" s="51" t="s">
        <v>29</v>
      </c>
      <c r="AA2" s="51" t="s">
        <v>30</v>
      </c>
      <c r="AB2" s="51" t="s">
        <v>31</v>
      </c>
      <c r="AC2" s="51" t="s">
        <v>32</v>
      </c>
      <c r="AD2" s="51" t="s">
        <v>33</v>
      </c>
      <c r="AE2" s="51" t="s">
        <v>34</v>
      </c>
      <c r="AF2" s="51" t="s">
        <v>513</v>
      </c>
      <c r="AG2" s="52" t="s">
        <v>35</v>
      </c>
    </row>
    <row r="3" spans="1:33" x14ac:dyDescent="0.25">
      <c r="A3" s="43" t="s">
        <v>36</v>
      </c>
      <c r="B3" s="44" t="s">
        <v>498</v>
      </c>
      <c r="C3" s="44" t="s">
        <v>499</v>
      </c>
      <c r="D3" s="44" t="s">
        <v>48</v>
      </c>
      <c r="E3" s="44" t="s">
        <v>48</v>
      </c>
      <c r="F3" s="44" t="s">
        <v>40</v>
      </c>
      <c r="G3" s="44" t="s">
        <v>41</v>
      </c>
      <c r="H3" s="44" t="s">
        <v>52</v>
      </c>
      <c r="I3" s="45" t="s">
        <v>50</v>
      </c>
      <c r="J3" s="46">
        <v>6994000</v>
      </c>
      <c r="K3" s="46">
        <v>28356000</v>
      </c>
      <c r="L3" s="46">
        <v>47538000</v>
      </c>
      <c r="M3" s="46">
        <v>48503000</v>
      </c>
      <c r="N3" s="46">
        <v>53198000</v>
      </c>
      <c r="O3" s="46">
        <v>9710000</v>
      </c>
      <c r="P3" s="46">
        <v>10681000</v>
      </c>
      <c r="Q3" s="46">
        <v>11680000</v>
      </c>
      <c r="R3" s="46">
        <v>8970000</v>
      </c>
      <c r="S3" s="46">
        <v>13926000</v>
      </c>
      <c r="T3" s="46">
        <v>50755000</v>
      </c>
      <c r="U3" s="46">
        <v>36319000</v>
      </c>
      <c r="V3" s="46">
        <v>39933352.355595328</v>
      </c>
      <c r="W3" s="46">
        <v>46592588.202932358</v>
      </c>
      <c r="X3" s="46">
        <v>82149417.459910095</v>
      </c>
      <c r="Y3" s="46">
        <v>46895465.163897328</v>
      </c>
      <c r="Z3" s="46">
        <v>13455369.804784855</v>
      </c>
      <c r="AA3" s="46">
        <v>26970418.898959238</v>
      </c>
      <c r="AB3" s="46">
        <v>7852411.6462986842</v>
      </c>
      <c r="AC3" s="46">
        <v>5690293.6384911863</v>
      </c>
      <c r="AD3" s="46">
        <v>4460834.4763231389</v>
      </c>
      <c r="AE3" s="46">
        <v>4870412.1194059532</v>
      </c>
      <c r="AF3" s="46">
        <v>4880132.9208190888</v>
      </c>
      <c r="AG3" s="45" t="s">
        <v>500</v>
      </c>
    </row>
    <row r="4" spans="1:33" x14ac:dyDescent="0.25">
      <c r="A4" s="20" t="s">
        <v>36</v>
      </c>
      <c r="B4" s="8" t="s">
        <v>501</v>
      </c>
      <c r="C4" s="8" t="s">
        <v>499</v>
      </c>
      <c r="D4" s="8" t="s">
        <v>48</v>
      </c>
      <c r="E4" s="8" t="s">
        <v>48</v>
      </c>
      <c r="F4" s="8" t="s">
        <v>40</v>
      </c>
      <c r="G4" s="8" t="s">
        <v>41</v>
      </c>
      <c r="H4" s="8" t="s">
        <v>75</v>
      </c>
      <c r="I4" s="10" t="s">
        <v>50</v>
      </c>
      <c r="J4" s="9">
        <v>379856351.03456098</v>
      </c>
      <c r="K4" s="9">
        <v>413660159.38265419</v>
      </c>
      <c r="L4" s="9">
        <v>370044631.14191252</v>
      </c>
      <c r="M4" s="9">
        <v>372181709.97765225</v>
      </c>
      <c r="N4" s="9">
        <v>339343349.14543062</v>
      </c>
      <c r="O4" s="9">
        <v>336774630.02739727</v>
      </c>
      <c r="P4" s="9">
        <v>305384495.83561641</v>
      </c>
      <c r="Q4" s="9">
        <v>285390656.93150681</v>
      </c>
      <c r="R4" s="9">
        <v>272713681.22724712</v>
      </c>
      <c r="S4" s="9">
        <v>260519366.67415226</v>
      </c>
      <c r="T4" s="9">
        <v>262755663.93442622</v>
      </c>
      <c r="U4" s="9">
        <v>234600599.99999997</v>
      </c>
      <c r="V4" s="9">
        <v>292165000.00000006</v>
      </c>
      <c r="W4" s="9">
        <v>220766830.73310599</v>
      </c>
      <c r="X4" s="9">
        <v>215802946.60999814</v>
      </c>
      <c r="Y4" s="9">
        <v>218695667.58390895</v>
      </c>
      <c r="Z4" s="9">
        <v>218421814.97567102</v>
      </c>
      <c r="AA4" s="9">
        <v>222790251.27518448</v>
      </c>
      <c r="AB4" s="9">
        <v>227246056.30068815</v>
      </c>
      <c r="AC4" s="9">
        <v>231790977.4267019</v>
      </c>
      <c r="AD4" s="9">
        <v>220000000</v>
      </c>
      <c r="AE4" s="9">
        <v>226345677.90913001</v>
      </c>
      <c r="AF4" s="9">
        <v>230872591.4673126</v>
      </c>
      <c r="AG4" s="10" t="s">
        <v>502</v>
      </c>
    </row>
    <row r="5" spans="1:33" x14ac:dyDescent="0.25">
      <c r="A5" s="20" t="s">
        <v>36</v>
      </c>
      <c r="B5" s="8" t="s">
        <v>417</v>
      </c>
      <c r="C5" s="8" t="s">
        <v>499</v>
      </c>
      <c r="D5" s="8" t="s">
        <v>48</v>
      </c>
      <c r="E5" s="8" t="s">
        <v>48</v>
      </c>
      <c r="F5" s="8" t="s">
        <v>40</v>
      </c>
      <c r="G5" s="8" t="s">
        <v>41</v>
      </c>
      <c r="H5" s="8" t="s">
        <v>127</v>
      </c>
      <c r="I5" s="10" t="s">
        <v>50</v>
      </c>
      <c r="J5" s="9"/>
      <c r="K5" s="9">
        <v>157000</v>
      </c>
      <c r="L5" s="9"/>
      <c r="M5" s="9">
        <v>1162000</v>
      </c>
      <c r="N5" s="9"/>
      <c r="O5" s="9">
        <v>539000</v>
      </c>
      <c r="P5" s="9">
        <v>390000</v>
      </c>
      <c r="Q5" s="9">
        <v>1799000</v>
      </c>
      <c r="R5" s="9">
        <v>744000</v>
      </c>
      <c r="S5" s="9">
        <v>621000</v>
      </c>
      <c r="T5" s="9">
        <v>595000</v>
      </c>
      <c r="U5" s="9">
        <v>332000</v>
      </c>
      <c r="V5" s="9"/>
      <c r="W5" s="9"/>
      <c r="X5" s="9"/>
      <c r="Y5" s="9"/>
      <c r="Z5" s="9"/>
      <c r="AA5" s="9"/>
      <c r="AB5" s="9"/>
      <c r="AC5" s="9"/>
      <c r="AD5" s="9"/>
      <c r="AE5" s="9"/>
      <c r="AF5" s="9"/>
      <c r="AG5" s="10" t="s">
        <v>503</v>
      </c>
    </row>
    <row r="6" spans="1:33" x14ac:dyDescent="0.25">
      <c r="A6" s="35" t="s">
        <v>47</v>
      </c>
      <c r="B6" s="36" t="s">
        <v>405</v>
      </c>
      <c r="C6" s="36" t="s">
        <v>143</v>
      </c>
      <c r="D6" s="36" t="s">
        <v>406</v>
      </c>
      <c r="E6" s="36" t="s">
        <v>407</v>
      </c>
      <c r="F6" s="36" t="s">
        <v>481</v>
      </c>
      <c r="G6" s="36" t="s">
        <v>41</v>
      </c>
      <c r="H6" s="36" t="s">
        <v>409</v>
      </c>
      <c r="I6" s="37" t="s">
        <v>50</v>
      </c>
      <c r="J6" s="38"/>
      <c r="K6" s="38"/>
      <c r="L6" s="38"/>
      <c r="M6" s="38"/>
      <c r="N6" s="38"/>
      <c r="O6" s="38"/>
      <c r="P6" s="38"/>
      <c r="Q6" s="38"/>
      <c r="R6" s="38"/>
      <c r="S6" s="38"/>
      <c r="T6" s="38"/>
      <c r="U6" s="38"/>
      <c r="V6" s="38"/>
      <c r="W6" s="38"/>
      <c r="X6" s="38"/>
      <c r="Y6" s="38"/>
      <c r="Z6" s="38"/>
      <c r="AA6" s="38"/>
      <c r="AB6" s="38"/>
      <c r="AC6" s="38">
        <v>733667.70261504129</v>
      </c>
      <c r="AD6" s="38">
        <v>1871689.7365055359</v>
      </c>
      <c r="AE6" s="38">
        <v>3669206.0326224351</v>
      </c>
      <c r="AF6" s="9">
        <v>4925562.6764601031</v>
      </c>
      <c r="AG6" s="37" t="s">
        <v>504</v>
      </c>
    </row>
    <row r="7" spans="1:33" x14ac:dyDescent="0.25">
      <c r="A7" s="35" t="s">
        <v>36</v>
      </c>
      <c r="B7" s="36" t="s">
        <v>405</v>
      </c>
      <c r="C7" s="36" t="s">
        <v>143</v>
      </c>
      <c r="D7" s="36" t="s">
        <v>406</v>
      </c>
      <c r="E7" s="36" t="s">
        <v>407</v>
      </c>
      <c r="F7" s="36" t="s">
        <v>481</v>
      </c>
      <c r="G7" s="36" t="s">
        <v>41</v>
      </c>
      <c r="H7" s="36" t="s">
        <v>75</v>
      </c>
      <c r="I7" s="37" t="s">
        <v>50</v>
      </c>
      <c r="J7" s="38">
        <v>1866203759.9091713</v>
      </c>
      <c r="K7" s="38">
        <v>1764858779.8135655</v>
      </c>
      <c r="L7" s="38">
        <v>1976547036.7989168</v>
      </c>
      <c r="M7" s="38">
        <v>1956618732.799968</v>
      </c>
      <c r="N7" s="38">
        <v>2073606111.4456732</v>
      </c>
      <c r="O7" s="38">
        <v>1997757794.0168169</v>
      </c>
      <c r="P7" s="38">
        <v>2029035214.7116892</v>
      </c>
      <c r="Q7" s="38">
        <v>2124755174.7575891</v>
      </c>
      <c r="R7" s="38">
        <v>1852703740.7621682</v>
      </c>
      <c r="S7" s="38">
        <v>1802887463.564254</v>
      </c>
      <c r="T7" s="38">
        <v>1758532228.6141787</v>
      </c>
      <c r="U7" s="38">
        <v>1736236155.9926825</v>
      </c>
      <c r="V7" s="38">
        <v>1654790798.2071793</v>
      </c>
      <c r="W7" s="38">
        <v>1739029396.7361476</v>
      </c>
      <c r="X7" s="38">
        <v>1805152918.9828806</v>
      </c>
      <c r="Y7" s="38">
        <v>1884315155.719466</v>
      </c>
      <c r="Z7" s="38">
        <v>1950471420.4677103</v>
      </c>
      <c r="AA7" s="38">
        <v>1980942379.9040022</v>
      </c>
      <c r="AB7" s="38">
        <v>1985581941.0895097</v>
      </c>
      <c r="AC7" s="38">
        <v>1717087129.11759</v>
      </c>
      <c r="AD7" s="38">
        <v>1026833634.9321359</v>
      </c>
      <c r="AE7" s="38">
        <v>1326454953.8043787</v>
      </c>
      <c r="AF7" s="9">
        <v>1477616722.9771957</v>
      </c>
      <c r="AG7" s="37" t="s">
        <v>505</v>
      </c>
    </row>
    <row r="8" spans="1:33" x14ac:dyDescent="0.25">
      <c r="A8" s="35" t="s">
        <v>47</v>
      </c>
      <c r="B8" s="36" t="s">
        <v>506</v>
      </c>
      <c r="C8" s="36" t="s">
        <v>143</v>
      </c>
      <c r="D8" s="36" t="s">
        <v>406</v>
      </c>
      <c r="E8" s="36" t="s">
        <v>507</v>
      </c>
      <c r="F8" s="36" t="s">
        <v>40</v>
      </c>
      <c r="G8" s="36" t="s">
        <v>41</v>
      </c>
      <c r="H8" s="36" t="s">
        <v>409</v>
      </c>
      <c r="I8" s="37" t="s">
        <v>50</v>
      </c>
      <c r="J8" s="38"/>
      <c r="K8" s="38"/>
      <c r="L8" s="38"/>
      <c r="M8" s="38"/>
      <c r="N8" s="38"/>
      <c r="O8" s="38"/>
      <c r="P8" s="38"/>
      <c r="Q8" s="38"/>
      <c r="R8" s="38"/>
      <c r="S8" s="38"/>
      <c r="T8" s="38"/>
      <c r="U8" s="38"/>
      <c r="V8" s="38"/>
      <c r="W8" s="38"/>
      <c r="X8" s="38"/>
      <c r="Y8" s="38"/>
      <c r="Z8" s="38"/>
      <c r="AA8" s="38"/>
      <c r="AB8" s="38"/>
      <c r="AC8" s="38">
        <v>864027.54013715766</v>
      </c>
      <c r="AD8" s="38">
        <v>1800504.3626174906</v>
      </c>
      <c r="AE8" s="38">
        <v>3010886.9952333923</v>
      </c>
      <c r="AF8" s="9">
        <v>4589164.0020148531</v>
      </c>
      <c r="AG8" s="37" t="s">
        <v>508</v>
      </c>
    </row>
    <row r="9" spans="1:33" x14ac:dyDescent="0.25">
      <c r="A9" s="35" t="s">
        <v>36</v>
      </c>
      <c r="B9" s="36" t="s">
        <v>506</v>
      </c>
      <c r="C9" s="36" t="s">
        <v>143</v>
      </c>
      <c r="D9" s="36" t="s">
        <v>406</v>
      </c>
      <c r="E9" s="36" t="s">
        <v>507</v>
      </c>
      <c r="F9" s="36" t="s">
        <v>40</v>
      </c>
      <c r="G9" s="36" t="s">
        <v>41</v>
      </c>
      <c r="H9" s="36" t="s">
        <v>75</v>
      </c>
      <c r="I9" s="37" t="s">
        <v>50</v>
      </c>
      <c r="J9" s="38">
        <v>1704290967.3949127</v>
      </c>
      <c r="K9" s="38">
        <v>1544709702.1089773</v>
      </c>
      <c r="L9" s="38">
        <v>1596302070.1856754</v>
      </c>
      <c r="M9" s="38">
        <v>1479736058.9198513</v>
      </c>
      <c r="N9" s="38">
        <v>1604229049.8825305</v>
      </c>
      <c r="O9" s="38">
        <v>1645686417.8182592</v>
      </c>
      <c r="P9" s="38">
        <v>1711027078.2118137</v>
      </c>
      <c r="Q9" s="38">
        <v>1783849749.9038517</v>
      </c>
      <c r="R9" s="38">
        <v>1692849812.3682158</v>
      </c>
      <c r="S9" s="38">
        <v>1674226699.1881988</v>
      </c>
      <c r="T9" s="38">
        <v>1647359772.3780777</v>
      </c>
      <c r="U9" s="38">
        <v>1746580251.6817453</v>
      </c>
      <c r="V9" s="38">
        <v>1669186093.6544273</v>
      </c>
      <c r="W9" s="38">
        <v>1840339173.0594435</v>
      </c>
      <c r="X9" s="38">
        <v>2023492195.9599266</v>
      </c>
      <c r="Y9" s="38">
        <v>2229809407.7955871</v>
      </c>
      <c r="Z9" s="38">
        <v>2396016304.0741491</v>
      </c>
      <c r="AA9" s="38">
        <v>2496501756.669951</v>
      </c>
      <c r="AB9" s="38">
        <v>2437184443.0206184</v>
      </c>
      <c r="AC9" s="38">
        <v>2022183289.6344662</v>
      </c>
      <c r="AD9" s="38">
        <v>987780401.48334062</v>
      </c>
      <c r="AE9" s="38">
        <v>1088465988.1903887</v>
      </c>
      <c r="AF9" s="9">
        <v>1376700677.5224872</v>
      </c>
      <c r="AG9" s="37" t="s">
        <v>509</v>
      </c>
    </row>
    <row r="10" spans="1:33" x14ac:dyDescent="0.25">
      <c r="A10" s="20" t="s">
        <v>36</v>
      </c>
      <c r="B10" s="8" t="s">
        <v>471</v>
      </c>
      <c r="C10" s="8" t="s">
        <v>143</v>
      </c>
      <c r="D10" s="8" t="s">
        <v>472</v>
      </c>
      <c r="E10" s="8" t="s">
        <v>510</v>
      </c>
      <c r="F10" s="8" t="s">
        <v>40</v>
      </c>
      <c r="G10" s="8" t="s">
        <v>41</v>
      </c>
      <c r="H10" s="8" t="s">
        <v>52</v>
      </c>
      <c r="I10" s="10" t="s">
        <v>50</v>
      </c>
      <c r="J10" s="9">
        <v>6551483.4473919272</v>
      </c>
      <c r="K10" s="9"/>
      <c r="L10" s="9"/>
      <c r="M10" s="9"/>
      <c r="N10" s="9"/>
      <c r="O10" s="9">
        <v>31279855.338913381</v>
      </c>
      <c r="P10" s="9">
        <v>22409328.401431352</v>
      </c>
      <c r="Q10" s="9">
        <v>3296662.9871895462</v>
      </c>
      <c r="R10" s="9"/>
      <c r="S10" s="9">
        <v>42801602.327139556</v>
      </c>
      <c r="T10" s="9"/>
      <c r="U10" s="9"/>
      <c r="V10" s="9"/>
      <c r="W10" s="9"/>
      <c r="X10" s="9"/>
      <c r="Y10" s="9"/>
      <c r="Z10" s="9"/>
      <c r="AA10" s="9"/>
      <c r="AB10" s="9"/>
      <c r="AC10" s="9"/>
      <c r="AD10" s="9"/>
      <c r="AE10" s="9"/>
      <c r="AF10" s="9"/>
      <c r="AG10" s="10" t="s">
        <v>511</v>
      </c>
    </row>
    <row r="11" spans="1:33" x14ac:dyDescent="0.25">
      <c r="A11" s="20" t="s">
        <v>36</v>
      </c>
      <c r="B11" s="8" t="s">
        <v>471</v>
      </c>
      <c r="C11" s="8" t="s">
        <v>143</v>
      </c>
      <c r="D11" s="8" t="s">
        <v>472</v>
      </c>
      <c r="E11" s="8" t="s">
        <v>510</v>
      </c>
      <c r="F11" s="8" t="s">
        <v>40</v>
      </c>
      <c r="G11" s="8" t="s">
        <v>41</v>
      </c>
      <c r="H11" s="8" t="s">
        <v>127</v>
      </c>
      <c r="I11" s="10" t="s">
        <v>50</v>
      </c>
      <c r="J11" s="9">
        <v>1363302670.4534764</v>
      </c>
      <c r="K11" s="9">
        <v>1032239514.6331791</v>
      </c>
      <c r="L11" s="9">
        <v>1231319493.21839</v>
      </c>
      <c r="M11" s="9">
        <v>846077401.6492033</v>
      </c>
      <c r="N11" s="9">
        <v>1021400193.3260975</v>
      </c>
      <c r="O11" s="9">
        <v>1269908764.1201797</v>
      </c>
      <c r="P11" s="9">
        <v>1415347708.2495115</v>
      </c>
      <c r="Q11" s="9">
        <v>1554059076.9360316</v>
      </c>
      <c r="R11" s="9">
        <v>1570197842.7122934</v>
      </c>
      <c r="S11" s="9">
        <v>1512192642.8553741</v>
      </c>
      <c r="T11" s="9">
        <v>1664185784.7991009</v>
      </c>
      <c r="U11" s="9">
        <v>1222681181.6224215</v>
      </c>
      <c r="V11" s="9">
        <v>1116922088.6110067</v>
      </c>
      <c r="W11" s="9">
        <v>829845000</v>
      </c>
      <c r="X11" s="9">
        <v>565732000</v>
      </c>
      <c r="Y11" s="9">
        <v>779315000</v>
      </c>
      <c r="Z11" s="9">
        <v>978841000</v>
      </c>
      <c r="AA11" s="9">
        <v>1109462000</v>
      </c>
      <c r="AB11" s="9">
        <v>1151014000</v>
      </c>
      <c r="AC11" s="9">
        <v>1234609000</v>
      </c>
      <c r="AD11" s="9">
        <v>845371000</v>
      </c>
      <c r="AE11" s="9">
        <v>845371000</v>
      </c>
      <c r="AF11" s="9">
        <v>845371000</v>
      </c>
      <c r="AG11" s="10" t="s">
        <v>512</v>
      </c>
    </row>
  </sheetData>
  <phoneticPr fontId="2" type="noConversion"/>
  <conditionalFormatting sqref="AG3:AG11">
    <cfRule type="duplicateValues" dxfId="0" priority="13"/>
  </conditionalFormatting>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F40D2-868C-40FE-8381-17F13C21AAC0}">
  <sheetPr>
    <tabColor theme="4" tint="0.59999389629810485"/>
  </sheetPr>
  <dimension ref="A1:AG11"/>
  <sheetViews>
    <sheetView zoomScaleNormal="100" workbookViewId="0"/>
  </sheetViews>
  <sheetFormatPr defaultRowHeight="15" x14ac:dyDescent="0.25"/>
  <cols>
    <col min="1" max="1" width="19.7109375" customWidth="1"/>
    <col min="2" max="2" width="13.5703125" customWidth="1"/>
    <col min="3" max="4" width="18.7109375" bestFit="1" customWidth="1"/>
    <col min="5" max="5" width="31.5703125" bestFit="1" customWidth="1"/>
    <col min="6" max="6" width="18.7109375" bestFit="1" customWidth="1"/>
    <col min="7" max="8" width="19.5703125" bestFit="1" customWidth="1"/>
    <col min="9" max="9" width="11.42578125" customWidth="1"/>
    <col min="10" max="32" width="11" customWidth="1"/>
    <col min="33" max="33" width="22.85546875" customWidth="1"/>
  </cols>
  <sheetData>
    <row r="1" spans="1:33" x14ac:dyDescent="0.25">
      <c r="A1" s="7" t="str">
        <f>'Included Fuel Quantity'!A1</f>
        <v>2024 Edition: 2000 to 2022 - Last updated on 9/20/2024</v>
      </c>
      <c r="I1" s="33" t="s">
        <v>496</v>
      </c>
      <c r="J1" s="34">
        <f>SUBTOTAL(9,Table15[2000])</f>
        <v>739662072859478.63</v>
      </c>
      <c r="K1" s="34">
        <f>SUBTOTAL(9,Table15[2001])</f>
        <v>661408471771178.5</v>
      </c>
      <c r="L1" s="34">
        <f>SUBTOTAL(9,Table15[2002])</f>
        <v>723548822629836.75</v>
      </c>
      <c r="M1" s="34">
        <f>SUBTOTAL(9,Table15[2003])</f>
        <v>647931751976539.25</v>
      </c>
      <c r="N1" s="34">
        <f>SUBTOTAL(9,Table15[2004])</f>
        <v>702870451912855.25</v>
      </c>
      <c r="O1" s="34">
        <f>SUBTOTAL(9,Table15[2005])</f>
        <v>733553308306231</v>
      </c>
      <c r="P1" s="34">
        <f>SUBTOTAL(9,Table15[2006])</f>
        <v>763062438039305.25</v>
      </c>
      <c r="Q1" s="34">
        <f>SUBTOTAL(9,Table15[2007])</f>
        <v>801634894547684.88</v>
      </c>
      <c r="R1" s="34">
        <f>SUBTOTAL(9,Table15[2008])</f>
        <v>752345213045124.25</v>
      </c>
      <c r="S1" s="34">
        <f>SUBTOTAL(9,Table15[2009])</f>
        <v>739330982022043</v>
      </c>
      <c r="T1" s="34">
        <f>SUBTOTAL(9,Table15[2010])</f>
        <v>751988742484967.38</v>
      </c>
      <c r="U1" s="34">
        <f>SUBTOTAL(9,Table15[2011])</f>
        <v>690315295279411</v>
      </c>
      <c r="V1" s="34">
        <f>SUBTOTAL(9,Table15[2012])</f>
        <v>661228271318040.13</v>
      </c>
      <c r="W1" s="34">
        <f>SUBTOTAL(9,Table15[2013])</f>
        <v>643924806243378.75</v>
      </c>
      <c r="X1" s="34">
        <f>SUBTOTAL(9,Table15[2014])</f>
        <v>642196907919096.38</v>
      </c>
      <c r="Y1" s="34">
        <f>SUBTOTAL(9,Table15[2015])</f>
        <v>708299555390977.75</v>
      </c>
      <c r="Z1" s="34">
        <f>SUBTOTAL(9,Table15[2016])</f>
        <v>764945778867926.88</v>
      </c>
      <c r="AA1" s="34">
        <f>SUBTOTAL(9,Table15[2017])</f>
        <v>804672860167690</v>
      </c>
      <c r="AB1" s="34">
        <f>SUBTOTAL(9,Table15[2018])</f>
        <v>801487412262649.5</v>
      </c>
      <c r="AC1" s="34">
        <f>SUBTOTAL(9,Table15[2019])</f>
        <v>722285587864015.75</v>
      </c>
      <c r="AD1" s="34">
        <f>SUBTOTAL(9,Table15[2020])</f>
        <v>429589886277203.5</v>
      </c>
      <c r="AE1" s="34">
        <f>SUBTOTAL(9,Table15[2021])</f>
        <v>484950573118264.69</v>
      </c>
      <c r="AF1" s="34"/>
    </row>
    <row r="2" spans="1:33" ht="27" customHeight="1" x14ac:dyDescent="0.25">
      <c r="A2" s="47" t="s">
        <v>4</v>
      </c>
      <c r="B2" s="48" t="s">
        <v>5</v>
      </c>
      <c r="C2" s="49" t="s">
        <v>6</v>
      </c>
      <c r="D2" s="49" t="s">
        <v>7</v>
      </c>
      <c r="E2" s="49" t="s">
        <v>8</v>
      </c>
      <c r="F2" s="49" t="s">
        <v>9</v>
      </c>
      <c r="G2" s="49" t="s">
        <v>10</v>
      </c>
      <c r="H2" s="49" t="s">
        <v>11</v>
      </c>
      <c r="I2" s="50" t="s">
        <v>12</v>
      </c>
      <c r="J2" s="51" t="s">
        <v>13</v>
      </c>
      <c r="K2" s="51" t="s">
        <v>14</v>
      </c>
      <c r="L2" s="51" t="s">
        <v>15</v>
      </c>
      <c r="M2" s="51" t="s">
        <v>16</v>
      </c>
      <c r="N2" s="51" t="s">
        <v>17</v>
      </c>
      <c r="O2" s="51" t="s">
        <v>18</v>
      </c>
      <c r="P2" s="51" t="s">
        <v>19</v>
      </c>
      <c r="Q2" s="51" t="s">
        <v>20</v>
      </c>
      <c r="R2" s="51" t="s">
        <v>21</v>
      </c>
      <c r="S2" s="51" t="s">
        <v>22</v>
      </c>
      <c r="T2" s="51" t="s">
        <v>23</v>
      </c>
      <c r="U2" s="51" t="s">
        <v>24</v>
      </c>
      <c r="V2" s="51" t="s">
        <v>25</v>
      </c>
      <c r="W2" s="51" t="s">
        <v>26</v>
      </c>
      <c r="X2" s="51" t="s">
        <v>27</v>
      </c>
      <c r="Y2" s="51" t="s">
        <v>28</v>
      </c>
      <c r="Z2" s="51" t="s">
        <v>29</v>
      </c>
      <c r="AA2" s="51" t="s">
        <v>30</v>
      </c>
      <c r="AB2" s="51" t="s">
        <v>31</v>
      </c>
      <c r="AC2" s="51" t="s">
        <v>32</v>
      </c>
      <c r="AD2" s="51" t="s">
        <v>33</v>
      </c>
      <c r="AE2" s="51" t="s">
        <v>34</v>
      </c>
      <c r="AF2" s="51" t="s">
        <v>513</v>
      </c>
      <c r="AG2" s="52" t="s">
        <v>35</v>
      </c>
    </row>
    <row r="3" spans="1:33" x14ac:dyDescent="0.25">
      <c r="A3" s="59" t="s">
        <v>36</v>
      </c>
      <c r="B3" s="54" t="s">
        <v>498</v>
      </c>
      <c r="C3" s="54" t="s">
        <v>499</v>
      </c>
      <c r="D3" s="54" t="s">
        <v>48</v>
      </c>
      <c r="E3" s="54" t="s">
        <v>48</v>
      </c>
      <c r="F3" s="54" t="s">
        <v>40</v>
      </c>
      <c r="G3" s="54" t="s">
        <v>41</v>
      </c>
      <c r="H3" s="54" t="s">
        <v>52</v>
      </c>
      <c r="I3" s="55" t="s">
        <v>497</v>
      </c>
      <c r="J3" s="56">
        <v>965172000000</v>
      </c>
      <c r="K3" s="56">
        <v>3913128000000</v>
      </c>
      <c r="L3" s="56">
        <v>6560244000000</v>
      </c>
      <c r="M3" s="56">
        <v>6693414000000</v>
      </c>
      <c r="N3" s="56">
        <v>7341324000000</v>
      </c>
      <c r="O3" s="56">
        <v>1339980000000</v>
      </c>
      <c r="P3" s="56">
        <v>1473978000000</v>
      </c>
      <c r="Q3" s="56">
        <v>1611840000000</v>
      </c>
      <c r="R3" s="56">
        <v>1237860000000</v>
      </c>
      <c r="S3" s="56">
        <v>1921788000000</v>
      </c>
      <c r="T3" s="56">
        <v>7004190000000</v>
      </c>
      <c r="U3" s="56">
        <v>5012022000000</v>
      </c>
      <c r="V3" s="56">
        <v>5510802625072.1553</v>
      </c>
      <c r="W3" s="56">
        <v>6429777172004.665</v>
      </c>
      <c r="X3" s="56">
        <v>11336619609467.594</v>
      </c>
      <c r="Y3" s="56">
        <v>6471574192617.8311</v>
      </c>
      <c r="Z3" s="56">
        <v>1856841033060.3098</v>
      </c>
      <c r="AA3" s="56">
        <v>3721917808056.3755</v>
      </c>
      <c r="AB3" s="56">
        <v>1083632807189.2184</v>
      </c>
      <c r="AC3" s="56">
        <v>785260522111.78369</v>
      </c>
      <c r="AD3" s="56">
        <v>615595157732.59314</v>
      </c>
      <c r="AE3" s="56">
        <v>672116872478.02148</v>
      </c>
      <c r="AF3" s="57">
        <v>673458343073.0343</v>
      </c>
      <c r="AG3" s="58" t="s">
        <v>500</v>
      </c>
    </row>
    <row r="4" spans="1:33" x14ac:dyDescent="0.25">
      <c r="A4" s="11" t="s">
        <v>36</v>
      </c>
      <c r="B4" s="12" t="s">
        <v>501</v>
      </c>
      <c r="C4" s="12" t="s">
        <v>499</v>
      </c>
      <c r="D4" s="12" t="s">
        <v>48</v>
      </c>
      <c r="E4" s="12" t="s">
        <v>48</v>
      </c>
      <c r="F4" s="12" t="s">
        <v>40</v>
      </c>
      <c r="G4" s="12" t="s">
        <v>41</v>
      </c>
      <c r="H4" s="12" t="s">
        <v>75</v>
      </c>
      <c r="I4" s="16" t="s">
        <v>497</v>
      </c>
      <c r="J4" s="13">
        <v>51280607389665.742</v>
      </c>
      <c r="K4" s="13">
        <v>55844121516658.313</v>
      </c>
      <c r="L4" s="13">
        <v>49956025204158.188</v>
      </c>
      <c r="M4" s="13">
        <v>50244530846983.055</v>
      </c>
      <c r="N4" s="13">
        <v>45811352134633.133</v>
      </c>
      <c r="O4" s="13">
        <v>45464575053698.633</v>
      </c>
      <c r="P4" s="13">
        <v>41226906937808.219</v>
      </c>
      <c r="Q4" s="13">
        <v>38527738685753.422</v>
      </c>
      <c r="R4" s="13">
        <v>36816346965678.359</v>
      </c>
      <c r="S4" s="13">
        <v>35170114501010.555</v>
      </c>
      <c r="T4" s="13">
        <v>35472014631147.547</v>
      </c>
      <c r="U4" s="13">
        <v>31671080999999.996</v>
      </c>
      <c r="V4" s="13">
        <v>39442275000000.008</v>
      </c>
      <c r="W4" s="13">
        <v>29803522148969.309</v>
      </c>
      <c r="X4" s="13">
        <v>29133397792349.75</v>
      </c>
      <c r="Y4" s="13">
        <v>29523915123827.707</v>
      </c>
      <c r="Z4" s="13">
        <v>29486945021715.59</v>
      </c>
      <c r="AA4" s="13">
        <v>30076683922149.902</v>
      </c>
      <c r="AB4" s="13">
        <v>30678217600592.898</v>
      </c>
      <c r="AC4" s="13">
        <v>31291781952604.758</v>
      </c>
      <c r="AD4" s="13">
        <v>29700000000000</v>
      </c>
      <c r="AE4" s="13">
        <v>30556666517732.551</v>
      </c>
      <c r="AF4" s="40">
        <v>31167799848087.203</v>
      </c>
      <c r="AG4" s="17" t="s">
        <v>502</v>
      </c>
    </row>
    <row r="5" spans="1:33" x14ac:dyDescent="0.25">
      <c r="A5" s="11" t="s">
        <v>36</v>
      </c>
      <c r="B5" s="12" t="s">
        <v>417</v>
      </c>
      <c r="C5" s="12" t="s">
        <v>499</v>
      </c>
      <c r="D5" s="12" t="s">
        <v>48</v>
      </c>
      <c r="E5" s="12" t="s">
        <v>48</v>
      </c>
      <c r="F5" s="12" t="s">
        <v>40</v>
      </c>
      <c r="G5" s="12" t="s">
        <v>41</v>
      </c>
      <c r="H5" s="12" t="s">
        <v>127</v>
      </c>
      <c r="I5" s="16" t="s">
        <v>497</v>
      </c>
      <c r="J5" s="13"/>
      <c r="K5" s="13">
        <v>23550000000</v>
      </c>
      <c r="L5" s="13"/>
      <c r="M5" s="13">
        <v>174300000000</v>
      </c>
      <c r="N5" s="13"/>
      <c r="O5" s="13">
        <v>80850000000</v>
      </c>
      <c r="P5" s="13">
        <v>58500000000</v>
      </c>
      <c r="Q5" s="13">
        <v>269850000000</v>
      </c>
      <c r="R5" s="13">
        <v>111600000000</v>
      </c>
      <c r="S5" s="13">
        <v>93150000000</v>
      </c>
      <c r="T5" s="13">
        <v>89250000000</v>
      </c>
      <c r="U5" s="13">
        <v>49800000000</v>
      </c>
      <c r="V5" s="13"/>
      <c r="W5" s="13"/>
      <c r="X5" s="13"/>
      <c r="Y5" s="13"/>
      <c r="Z5" s="13"/>
      <c r="AA5" s="13"/>
      <c r="AB5" s="13"/>
      <c r="AC5" s="13"/>
      <c r="AD5" s="13"/>
      <c r="AE5" s="13"/>
      <c r="AF5" s="40"/>
      <c r="AG5" s="17" t="s">
        <v>503</v>
      </c>
    </row>
    <row r="6" spans="1:33" x14ac:dyDescent="0.25">
      <c r="A6" s="11" t="s">
        <v>47</v>
      </c>
      <c r="B6" s="12" t="s">
        <v>405</v>
      </c>
      <c r="C6" s="12" t="s">
        <v>143</v>
      </c>
      <c r="D6" s="12" t="s">
        <v>406</v>
      </c>
      <c r="E6" s="12" t="s">
        <v>407</v>
      </c>
      <c r="F6" s="12" t="s">
        <v>481</v>
      </c>
      <c r="G6" s="12" t="s">
        <v>41</v>
      </c>
      <c r="H6" s="12" t="s">
        <v>409</v>
      </c>
      <c r="I6" s="16" t="s">
        <v>497</v>
      </c>
      <c r="J6" s="13"/>
      <c r="K6" s="13"/>
      <c r="L6" s="13"/>
      <c r="M6" s="13"/>
      <c r="N6" s="13"/>
      <c r="O6" s="13"/>
      <c r="P6" s="13"/>
      <c r="Q6" s="13"/>
      <c r="R6" s="13"/>
      <c r="S6" s="13"/>
      <c r="T6" s="13"/>
      <c r="U6" s="13"/>
      <c r="V6" s="13"/>
      <c r="W6" s="13"/>
      <c r="X6" s="13"/>
      <c r="Y6" s="13"/>
      <c r="Z6" s="13"/>
      <c r="AA6" s="13"/>
      <c r="AB6" s="13"/>
      <c r="AC6" s="13">
        <v>99045139853.030579</v>
      </c>
      <c r="AD6" s="13">
        <v>252678114428.24734</v>
      </c>
      <c r="AE6" s="13">
        <v>495342814404.02875</v>
      </c>
      <c r="AF6" s="40">
        <v>664950961322.11389</v>
      </c>
      <c r="AG6" s="17" t="s">
        <v>504</v>
      </c>
    </row>
    <row r="7" spans="1:33" x14ac:dyDescent="0.25">
      <c r="A7" s="11" t="s">
        <v>36</v>
      </c>
      <c r="B7" s="12" t="s">
        <v>405</v>
      </c>
      <c r="C7" s="12" t="s">
        <v>143</v>
      </c>
      <c r="D7" s="12" t="s">
        <v>406</v>
      </c>
      <c r="E7" s="12" t="s">
        <v>407</v>
      </c>
      <c r="F7" s="12" t="s">
        <v>481</v>
      </c>
      <c r="G7" s="12" t="s">
        <v>41</v>
      </c>
      <c r="H7" s="12" t="s">
        <v>75</v>
      </c>
      <c r="I7" s="16" t="s">
        <v>497</v>
      </c>
      <c r="J7" s="13">
        <v>251937507587738.13</v>
      </c>
      <c r="K7" s="13">
        <v>238255935274831.38</v>
      </c>
      <c r="L7" s="13">
        <v>266833849967853.78</v>
      </c>
      <c r="M7" s="13">
        <v>264143528927995.69</v>
      </c>
      <c r="N7" s="13">
        <v>279936825045165.88</v>
      </c>
      <c r="O7" s="13">
        <v>269697302192270.28</v>
      </c>
      <c r="P7" s="13">
        <v>273919753986078.03</v>
      </c>
      <c r="Q7" s="13">
        <v>286841948592274.5</v>
      </c>
      <c r="R7" s="13">
        <v>250115005002892.75</v>
      </c>
      <c r="S7" s="13">
        <v>243389807581174.28</v>
      </c>
      <c r="T7" s="13">
        <v>237401850862914.13</v>
      </c>
      <c r="U7" s="13">
        <v>234391881059012.13</v>
      </c>
      <c r="V7" s="13">
        <v>223396757757969.25</v>
      </c>
      <c r="W7" s="13">
        <v>234768968559379.94</v>
      </c>
      <c r="X7" s="13">
        <v>243695644062688.88</v>
      </c>
      <c r="Y7" s="13">
        <v>254382546022127.88</v>
      </c>
      <c r="Z7" s="13">
        <v>263313641763140.88</v>
      </c>
      <c r="AA7" s="13">
        <v>267427221287040.28</v>
      </c>
      <c r="AB7" s="13">
        <v>268053562047083.81</v>
      </c>
      <c r="AC7" s="13">
        <v>231806762430874.66</v>
      </c>
      <c r="AD7" s="13">
        <v>138622540715838.33</v>
      </c>
      <c r="AE7" s="13">
        <v>179071418763591.13</v>
      </c>
      <c r="AF7" s="40">
        <v>199478257601921.44</v>
      </c>
      <c r="AG7" s="17" t="s">
        <v>505</v>
      </c>
    </row>
    <row r="8" spans="1:33" x14ac:dyDescent="0.25">
      <c r="A8" s="11" t="s">
        <v>47</v>
      </c>
      <c r="B8" s="12" t="s">
        <v>506</v>
      </c>
      <c r="C8" s="12" t="s">
        <v>143</v>
      </c>
      <c r="D8" s="12" t="s">
        <v>406</v>
      </c>
      <c r="E8" s="12" t="s">
        <v>507</v>
      </c>
      <c r="F8" s="12" t="s">
        <v>40</v>
      </c>
      <c r="G8" s="12" t="s">
        <v>41</v>
      </c>
      <c r="H8" s="12" t="s">
        <v>409</v>
      </c>
      <c r="I8" s="16" t="s">
        <v>497</v>
      </c>
      <c r="J8" s="13"/>
      <c r="K8" s="13"/>
      <c r="L8" s="13"/>
      <c r="M8" s="13"/>
      <c r="N8" s="13"/>
      <c r="O8" s="13"/>
      <c r="P8" s="13"/>
      <c r="Q8" s="13"/>
      <c r="R8" s="13"/>
      <c r="S8" s="13"/>
      <c r="T8" s="13"/>
      <c r="U8" s="13"/>
      <c r="V8" s="13"/>
      <c r="W8" s="13"/>
      <c r="X8" s="13"/>
      <c r="Y8" s="13"/>
      <c r="Z8" s="13"/>
      <c r="AA8" s="13"/>
      <c r="AB8" s="13"/>
      <c r="AC8" s="13">
        <v>116643717918.51628</v>
      </c>
      <c r="AD8" s="13">
        <v>243068088953.36124</v>
      </c>
      <c r="AE8" s="13">
        <v>406469744356.508</v>
      </c>
      <c r="AF8" s="40">
        <v>619537140272.00513</v>
      </c>
      <c r="AG8" s="17" t="s">
        <v>508</v>
      </c>
    </row>
    <row r="9" spans="1:33" x14ac:dyDescent="0.25">
      <c r="A9" s="11" t="s">
        <v>36</v>
      </c>
      <c r="B9" s="14" t="s">
        <v>506</v>
      </c>
      <c r="C9" s="14" t="s">
        <v>143</v>
      </c>
      <c r="D9" s="14" t="s">
        <v>406</v>
      </c>
      <c r="E9" s="14" t="s">
        <v>507</v>
      </c>
      <c r="F9" s="14" t="s">
        <v>40</v>
      </c>
      <c r="G9" s="14" t="s">
        <v>41</v>
      </c>
      <c r="H9" s="14" t="s">
        <v>75</v>
      </c>
      <c r="I9" s="19" t="s">
        <v>497</v>
      </c>
      <c r="J9" s="15">
        <v>230079280598313.22</v>
      </c>
      <c r="K9" s="15">
        <v>208535809784711.94</v>
      </c>
      <c r="L9" s="15">
        <v>215500779475066.19</v>
      </c>
      <c r="M9" s="15">
        <v>199764367954179.94</v>
      </c>
      <c r="N9" s="15">
        <v>216570921734141.63</v>
      </c>
      <c r="O9" s="15">
        <v>222167666405465</v>
      </c>
      <c r="P9" s="15">
        <v>230988655558594.81</v>
      </c>
      <c r="Q9" s="15">
        <v>240819716237020</v>
      </c>
      <c r="R9" s="15">
        <v>228534724669709.13</v>
      </c>
      <c r="S9" s="15">
        <v>226020604390406.84</v>
      </c>
      <c r="T9" s="15">
        <v>222393569271040.53</v>
      </c>
      <c r="U9" s="15">
        <v>235788333977035.63</v>
      </c>
      <c r="V9" s="15">
        <v>225340122643347.69</v>
      </c>
      <c r="W9" s="15">
        <v>248445788363024.88</v>
      </c>
      <c r="X9" s="15">
        <v>273171446454590.09</v>
      </c>
      <c r="Y9" s="15">
        <v>301024270052404.25</v>
      </c>
      <c r="Z9" s="15">
        <v>323462201050010.13</v>
      </c>
      <c r="AA9" s="15">
        <v>337027737150443.38</v>
      </c>
      <c r="AB9" s="15">
        <v>329019899807783.5</v>
      </c>
      <c r="AC9" s="15">
        <v>272994744100652.94</v>
      </c>
      <c r="AD9" s="15">
        <v>133350354200250.98</v>
      </c>
      <c r="AE9" s="15">
        <v>146942908405702.47</v>
      </c>
      <c r="AF9" s="41">
        <v>185854591465535.78</v>
      </c>
      <c r="AG9" s="18" t="s">
        <v>509</v>
      </c>
    </row>
    <row r="10" spans="1:33" x14ac:dyDescent="0.25">
      <c r="A10" s="11" t="s">
        <v>36</v>
      </c>
      <c r="B10" s="12" t="s">
        <v>471</v>
      </c>
      <c r="C10" s="12" t="s">
        <v>143</v>
      </c>
      <c r="D10" s="12" t="s">
        <v>472</v>
      </c>
      <c r="E10" s="12" t="s">
        <v>510</v>
      </c>
      <c r="F10" s="12" t="s">
        <v>40</v>
      </c>
      <c r="G10" s="12" t="s">
        <v>41</v>
      </c>
      <c r="H10" s="12" t="s">
        <v>52</v>
      </c>
      <c r="I10" s="16" t="s">
        <v>497</v>
      </c>
      <c r="J10" s="13">
        <v>904104715740.08594</v>
      </c>
      <c r="K10" s="13"/>
      <c r="L10" s="13"/>
      <c r="M10" s="13"/>
      <c r="N10" s="13"/>
      <c r="O10" s="13">
        <v>4316620036770.0464</v>
      </c>
      <c r="P10" s="13">
        <v>3092487319397.5264</v>
      </c>
      <c r="Q10" s="13">
        <v>454939492232.15741</v>
      </c>
      <c r="R10" s="13"/>
      <c r="S10" s="13">
        <v>5906621121145.2588</v>
      </c>
      <c r="T10" s="13"/>
      <c r="U10" s="13"/>
      <c r="V10" s="13"/>
      <c r="W10" s="13"/>
      <c r="X10" s="13"/>
      <c r="Y10" s="13"/>
      <c r="Z10" s="13"/>
      <c r="AA10" s="13"/>
      <c r="AB10" s="13"/>
      <c r="AC10" s="13"/>
      <c r="AD10" s="13"/>
      <c r="AE10" s="13"/>
      <c r="AF10" s="40"/>
      <c r="AG10" s="17" t="s">
        <v>511</v>
      </c>
    </row>
    <row r="11" spans="1:33" x14ac:dyDescent="0.25">
      <c r="A11" s="11" t="s">
        <v>36</v>
      </c>
      <c r="B11" s="12" t="s">
        <v>471</v>
      </c>
      <c r="C11" s="12" t="s">
        <v>143</v>
      </c>
      <c r="D11" s="12" t="s">
        <v>472</v>
      </c>
      <c r="E11" s="12" t="s">
        <v>510</v>
      </c>
      <c r="F11" s="12" t="s">
        <v>40</v>
      </c>
      <c r="G11" s="12" t="s">
        <v>41</v>
      </c>
      <c r="H11" s="12" t="s">
        <v>127</v>
      </c>
      <c r="I11" s="16" t="s">
        <v>497</v>
      </c>
      <c r="J11" s="13">
        <v>204495400568021.47</v>
      </c>
      <c r="K11" s="13">
        <v>154835927194976.84</v>
      </c>
      <c r="L11" s="13">
        <v>184697923982758.5</v>
      </c>
      <c r="M11" s="13">
        <v>126911610247380.5</v>
      </c>
      <c r="N11" s="13">
        <v>153210028998914.63</v>
      </c>
      <c r="O11" s="13">
        <v>190486314618026.94</v>
      </c>
      <c r="P11" s="13">
        <v>212302156237426.72</v>
      </c>
      <c r="Q11" s="13">
        <v>233108861540404.75</v>
      </c>
      <c r="R11" s="13">
        <v>235529676406844</v>
      </c>
      <c r="S11" s="13">
        <v>226828896428306.13</v>
      </c>
      <c r="T11" s="13">
        <v>249627867719865.13</v>
      </c>
      <c r="U11" s="13">
        <v>183402177243363.22</v>
      </c>
      <c r="V11" s="13">
        <v>167538313291651</v>
      </c>
      <c r="W11" s="13">
        <v>124476750000000</v>
      </c>
      <c r="X11" s="13">
        <v>84859800000000</v>
      </c>
      <c r="Y11" s="13">
        <v>116897250000000</v>
      </c>
      <c r="Z11" s="13">
        <v>146826150000000</v>
      </c>
      <c r="AA11" s="13">
        <v>166419300000000</v>
      </c>
      <c r="AB11" s="13">
        <v>172652100000000</v>
      </c>
      <c r="AC11" s="13">
        <v>185191350000000</v>
      </c>
      <c r="AD11" s="13">
        <v>126805650000000</v>
      </c>
      <c r="AE11" s="13">
        <v>126805650000000</v>
      </c>
      <c r="AF11" s="40">
        <v>126805650000000</v>
      </c>
      <c r="AG11" s="17" t="s">
        <v>512</v>
      </c>
    </row>
  </sheetData>
  <phoneticPr fontId="2" type="noConversion"/>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5ee392-50af-4a48-9137-8b228da283fd">
      <Terms xmlns="http://schemas.microsoft.com/office/infopath/2007/PartnerControls"/>
    </lcf76f155ced4ddcb4097134ff3c332f>
    <TaxCatchAll xmlns="79b20a9b-5151-480a-b6a5-2526cfd3882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D3571D19959348B0B3548863F2173D" ma:contentTypeVersion="13" ma:contentTypeDescription="Create a new document." ma:contentTypeScope="" ma:versionID="6ed77dd9e38b99327089239dbc96b0b2">
  <xsd:schema xmlns:xsd="http://www.w3.org/2001/XMLSchema" xmlns:xs="http://www.w3.org/2001/XMLSchema" xmlns:p="http://schemas.microsoft.com/office/2006/metadata/properties" xmlns:ns2="d65ee392-50af-4a48-9137-8b228da283fd" xmlns:ns3="79b20a9b-5151-480a-b6a5-2526cfd3882f" targetNamespace="http://schemas.microsoft.com/office/2006/metadata/properties" ma:root="true" ma:fieldsID="86bbdaed755488808b02b1864f6654c1" ns2:_="" ns3:_="">
    <xsd:import namespace="d65ee392-50af-4a48-9137-8b228da283fd"/>
    <xsd:import namespace="79b20a9b-5151-480a-b6a5-2526cfd388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ee392-50af-4a48-9137-8b228da28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b20a9b-5151-480a-b6a5-2526cfd388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7722ace5-2da5-447e-b2f2-f488e8289fe2}" ma:internalName="TaxCatchAll" ma:showField="CatchAllData" ma:web="79b20a9b-5151-480a-b6a5-2526cfd388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B85A3B-09B9-49AA-8420-1664CAF4D232}">
  <ds:schemaRefs>
    <ds:schemaRef ds:uri="http://schemas.microsoft.com/office/2006/metadata/properties"/>
    <ds:schemaRef ds:uri="http://schemas.microsoft.com/office/infopath/2007/PartnerControls"/>
    <ds:schemaRef ds:uri="d65ee392-50af-4a48-9137-8b228da283fd"/>
    <ds:schemaRef ds:uri="79b20a9b-5151-480a-b6a5-2526cfd3882f"/>
  </ds:schemaRefs>
</ds:datastoreItem>
</file>

<file path=customXml/itemProps2.xml><?xml version="1.0" encoding="utf-8"?>
<ds:datastoreItem xmlns:ds="http://schemas.openxmlformats.org/officeDocument/2006/customXml" ds:itemID="{70F2038B-2790-4413-9BED-558044D69E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ee392-50af-4a48-9137-8b228da283fd"/>
    <ds:schemaRef ds:uri="79b20a9b-5151-480a-b6a5-2526cfd388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EEA94A-938A-4DFD-97EE-5FF7C63F2EA2}">
  <ds:schemaRefs>
    <ds:schemaRef ds:uri="http://schemas.microsoft.com/sharepoint/v3/contenttype/forms"/>
  </ds:schemaRefs>
</ds:datastoreItem>
</file>

<file path=docMetadata/LabelInfo.xml><?xml version="1.0" encoding="utf-8"?>
<clbl:labelList xmlns:clbl="http://schemas.microsoft.com/office/2020/mipLabelMetadata">
  <clbl:label id="{9de5aaee-7788-40b1-a438-c0ccc98c87cc}" enabled="0" method="" siteId="{9de5aaee-7788-40b1-a438-c0ccc98c87c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 FIRST</vt:lpstr>
      <vt:lpstr>Included Fuel Quantity</vt:lpstr>
      <vt:lpstr>Included Heat Content</vt:lpstr>
      <vt:lpstr>Excluded Fuel Quantity</vt:lpstr>
      <vt:lpstr>Excluded Heat 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2024-07-26T18:27:00Z</dcterms:created>
  <dcterms:modified xsi:type="dcterms:W3CDTF">2024-09-20T06:58:56Z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0x01010029D3571D19959348B0B3548863F2173D</vt:lpwstr>
  </property>
</Properties>
</file>